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G:\00.수원외곽순환(북부)도로\02.계약, 협약, 정관\42.하광교동 방음벽 설치공사(석호포도농장)\01.입찰공고 서류\입찰공고 서류(최종)\"/>
    </mc:Choice>
  </mc:AlternateContent>
  <xr:revisionPtr revIDLastSave="0" documentId="13_ncr:1_{0A358480-EDB4-42C9-8A36-E51388C85280}" xr6:coauthVersionLast="47" xr6:coauthVersionMax="47" xr10:uidLastSave="{00000000-0000-0000-0000-000000000000}"/>
  <bookViews>
    <workbookView xWindow="-120" yWindow="-120" windowWidth="29040" windowHeight="15720" tabRatio="927" firstSheet="4" activeTab="4" xr2:uid="{00000000-000D-0000-FFFF-FFFF00000000}"/>
  </bookViews>
  <sheets>
    <sheet name="설계내역서-14m(방음터널)" sheetId="43" state="hidden" r:id="rId1"/>
    <sheet name="수량산출서-14m(방음터널)" sheetId="44" state="hidden" r:id="rId2"/>
    <sheet name="설계내역서-18.3m(방음터널)" sheetId="45" state="hidden" r:id="rId3"/>
    <sheet name="수량산출서-18.3m(방음터널)" sheetId="46" state="hidden" r:id="rId4"/>
    <sheet name="원가계산서" sheetId="66" r:id="rId5"/>
    <sheet name="내역서" sheetId="5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_" localSheetId="5">#REF!</definedName>
    <definedName name="_">#REF!</definedName>
    <definedName name="___GHH1">#REF!</definedName>
    <definedName name="___GHH2">#REF!</definedName>
    <definedName name="___hun1">[1]설계조건!#REF!</definedName>
    <definedName name="___hun2">[1]설계조건!#REF!</definedName>
    <definedName name="___JEA1">#REF!</definedName>
    <definedName name="___JEA2">#REF!</definedName>
    <definedName name="___MaL1">#REF!</definedName>
    <definedName name="___MaL2">#REF!</definedName>
    <definedName name="___pa1">#REF!</definedName>
    <definedName name="___pa2">#REF!</definedName>
    <definedName name="___qs1">[1]설계조건!#REF!</definedName>
    <definedName name="___qs12">[1]설계조건!#REF!</definedName>
    <definedName name="___qs2">[1]설계조건!#REF!</definedName>
    <definedName name="___qs22">[1]설계조건!#REF!</definedName>
    <definedName name="___Ted1">#REF!</definedName>
    <definedName name="___Ts1">#REF!</definedName>
    <definedName name="___Ty1">#REF!</definedName>
    <definedName name="___Ty2">#REF!</definedName>
    <definedName name="___wd1">[1]설계조건!#REF!</definedName>
    <definedName name="___wd2">[1]설계조건!#REF!</definedName>
    <definedName name="__aab42">#REF!</definedName>
    <definedName name="__GHH1" localSheetId="5">#REF!</definedName>
    <definedName name="__GHH1">#REF!</definedName>
    <definedName name="__GHH2" localSheetId="5">#REF!</definedName>
    <definedName name="__GHH2">#REF!</definedName>
    <definedName name="__hun1" localSheetId="5">[1]설계조건!#REF!</definedName>
    <definedName name="__hun1">[1]설계조건!#REF!</definedName>
    <definedName name="__hun2" localSheetId="5">[1]설계조건!#REF!</definedName>
    <definedName name="__hun2">[1]설계조건!#REF!</definedName>
    <definedName name="__JEA1" localSheetId="5">#REF!</definedName>
    <definedName name="__JEA1">#REF!</definedName>
    <definedName name="__JEA2" localSheetId="5">#REF!</definedName>
    <definedName name="__JEA2">#REF!</definedName>
    <definedName name="__MaL1" localSheetId="5">#REF!</definedName>
    <definedName name="__MaL1">#REF!</definedName>
    <definedName name="__MaL2" localSheetId="5">#REF!</definedName>
    <definedName name="__MaL2">#REF!</definedName>
    <definedName name="__pa1" localSheetId="5">#REF!</definedName>
    <definedName name="__pa1">#REF!</definedName>
    <definedName name="__pa2" localSheetId="5">#REF!</definedName>
    <definedName name="__pa2">#REF!</definedName>
    <definedName name="__pc1">[2]자재단가!#REF!</definedName>
    <definedName name="__pc2">[2]자재단가!#REF!</definedName>
    <definedName name="__pc3">[2]자재단가!#REF!</definedName>
    <definedName name="__pc4">[2]자재단가!#REF!</definedName>
    <definedName name="__qs1" localSheetId="5">[1]설계조건!#REF!</definedName>
    <definedName name="__qs1">[1]설계조건!#REF!</definedName>
    <definedName name="__qs12" localSheetId="5">[1]설계조건!#REF!</definedName>
    <definedName name="__qs12">[1]설계조건!#REF!</definedName>
    <definedName name="__qs2" localSheetId="5">[1]설계조건!#REF!</definedName>
    <definedName name="__qs2">[1]설계조건!#REF!</definedName>
    <definedName name="__qs22" localSheetId="5">[1]설계조건!#REF!</definedName>
    <definedName name="__qs22">[1]설계조건!#REF!</definedName>
    <definedName name="__Ted1" localSheetId="5">#REF!</definedName>
    <definedName name="__Ted1">#REF!</definedName>
    <definedName name="__Ts1" localSheetId="5">#REF!</definedName>
    <definedName name="__Ts1">#REF!</definedName>
    <definedName name="__Ty1" localSheetId="5">#REF!</definedName>
    <definedName name="__Ty1">#REF!</definedName>
    <definedName name="__Ty2" localSheetId="5">#REF!</definedName>
    <definedName name="__Ty2">#REF!</definedName>
    <definedName name="__wd1" localSheetId="5">[1]설계조건!#REF!</definedName>
    <definedName name="__wd1">[1]설계조건!#REF!</definedName>
    <definedName name="__wd2" localSheetId="5">[1]설계조건!#REF!</definedName>
    <definedName name="__wd2">[1]설계조건!#REF!</definedName>
    <definedName name="_1_3_0Crite" localSheetId="1">#REF!</definedName>
    <definedName name="_10_3_0Criteria" localSheetId="1">#REF!</definedName>
    <definedName name="_11_3_0Criteria" localSheetId="3">#REF!</definedName>
    <definedName name="_12_3_0Criteria" localSheetId="3">#REF!</definedName>
    <definedName name="_15_3_0Criteria" localSheetId="5">[3]갑지!#REF!</definedName>
    <definedName name="_15_3_0Criteria">[3]갑지!#REF!</definedName>
    <definedName name="_16_3_0Criteria" localSheetId="5">#REF!</definedName>
    <definedName name="_16_3_0Criteria">#REF!</definedName>
    <definedName name="_17B2_" localSheetId="5">#REF!</definedName>
    <definedName name="_17B2_">#REF!</definedName>
    <definedName name="_18G_0Extr" localSheetId="1">#REF!</definedName>
    <definedName name="_19G_0Extr" localSheetId="1">#REF!</definedName>
    <definedName name="_2_3_0Crite" localSheetId="1">#REF!</definedName>
    <definedName name="_20G_0Extr" localSheetId="3">#REF!</definedName>
    <definedName name="_21G_0Extr" localSheetId="3">#REF!</definedName>
    <definedName name="_24G_0Extr" localSheetId="5">[3]갑지!#REF!</definedName>
    <definedName name="_24G_0Extr">[3]갑지!#REF!</definedName>
    <definedName name="_25G_0Extr" localSheetId="5">#REF!</definedName>
    <definedName name="_25G_0Extr">#REF!</definedName>
    <definedName name="_26G_0Extract" localSheetId="1">#REF!</definedName>
    <definedName name="_27G_0Extract" localSheetId="1">#REF!</definedName>
    <definedName name="_28G_0Extract" localSheetId="3">#REF!</definedName>
    <definedName name="_29G_0Extract" localSheetId="3">#REF!</definedName>
    <definedName name="_3_3_0Crite" localSheetId="3">#REF!</definedName>
    <definedName name="_32G_0Extract" localSheetId="5">[3]갑지!#REF!</definedName>
    <definedName name="_32G_0Extract">[3]갑지!#REF!</definedName>
    <definedName name="_33G_0Extract" localSheetId="5">#REF!</definedName>
    <definedName name="_33G_0Extract">#REF!</definedName>
    <definedName name="_4_3_0Crite" localSheetId="3">#REF!</definedName>
    <definedName name="_7_3_0Crite" localSheetId="5">[3]갑지!#REF!</definedName>
    <definedName name="_7_3_0Crite">[3]갑지!#REF!</definedName>
    <definedName name="_8_3_0Crite" localSheetId="5">#REF!</definedName>
    <definedName name="_8_3_0Crite">#REF!</definedName>
    <definedName name="_9_3_0Criteria" localSheetId="1">#REF!</definedName>
    <definedName name="_aab42" localSheetId="5">#REF!</definedName>
    <definedName name="_aab42">#REF!</definedName>
    <definedName name="_B2">#REF!</definedName>
    <definedName name="_B22" localSheetId="5">#REF!=#REF!</definedName>
    <definedName name="_B22">#REF!=#REF!</definedName>
    <definedName name="_Dist_Bin" localSheetId="5" hidden="1">#REF!</definedName>
    <definedName name="_Dist_Bin" localSheetId="1" hidden="1">#REF!</definedName>
    <definedName name="_Dist_Bin" localSheetId="3" hidden="1">#REF!</definedName>
    <definedName name="_Dist_Bin" hidden="1">#REF!</definedName>
    <definedName name="_Dist_Values" localSheetId="5" hidden="1">#REF!</definedName>
    <definedName name="_Dist_Values" localSheetId="1" hidden="1">#REF!</definedName>
    <definedName name="_Dist_Values" localSheetId="3" hidden="1">#REF!</definedName>
    <definedName name="_Dist_Values" hidden="1">#REF!</definedName>
    <definedName name="_Fill" localSheetId="5" hidden="1">#REF!</definedName>
    <definedName name="_Fill" hidden="1">#REF!</definedName>
    <definedName name="_GHH1" localSheetId="5">#REF!</definedName>
    <definedName name="_GHH1">#REF!</definedName>
    <definedName name="_GHH2" localSheetId="5">#REF!</definedName>
    <definedName name="_GHH2">#REF!</definedName>
    <definedName name="_hun1" localSheetId="5">[1]설계조건!#REF!</definedName>
    <definedName name="_hun1">[1]설계조건!#REF!</definedName>
    <definedName name="_hun2" localSheetId="5">[1]설계조건!#REF!</definedName>
    <definedName name="_hun2">[1]설계조건!#REF!</definedName>
    <definedName name="_JEA1" localSheetId="5">#REF!</definedName>
    <definedName name="_JEA1">#REF!</definedName>
    <definedName name="_JEA2" localSheetId="5">#REF!</definedName>
    <definedName name="_JEA2">#REF!</definedName>
    <definedName name="_K02" localSheetId="5">#REF!=#REF!</definedName>
    <definedName name="_K02">#REF!=#REF!</definedName>
    <definedName name="_Key1" localSheetId="5" hidden="1">#REF!</definedName>
    <definedName name="_Key1" localSheetId="1" hidden="1">#REF!</definedName>
    <definedName name="_Key1" localSheetId="3" hidden="1">#REF!</definedName>
    <definedName name="_Key1" hidden="1">#REF!</definedName>
    <definedName name="_Key2" localSheetId="5" hidden="1">#REF!</definedName>
    <definedName name="_Key2" hidden="1">#REF!</definedName>
    <definedName name="_MaL1" localSheetId="5">#REF!</definedName>
    <definedName name="_MaL1">#REF!</definedName>
    <definedName name="_MaL2" localSheetId="5">#REF!</definedName>
    <definedName name="_MaL2">#REF!</definedName>
    <definedName name="_O03" localSheetId="5">#REF!=#REF!</definedName>
    <definedName name="_O03">#REF!=#REF!</definedName>
    <definedName name="_Order1" hidden="1">255</definedName>
    <definedName name="_Order2" hidden="1">255</definedName>
    <definedName name="_pa1" localSheetId="5">#REF!</definedName>
    <definedName name="_pa1">#REF!</definedName>
    <definedName name="_pa2" localSheetId="5">#REF!</definedName>
    <definedName name="_pa2">#REF!</definedName>
    <definedName name="_Parse_Out" localSheetId="5" hidden="1">[4]갑지!#REF!</definedName>
    <definedName name="_Parse_Out" localSheetId="1" hidden="1">[4]갑지!#REF!</definedName>
    <definedName name="_Parse_Out" localSheetId="3" hidden="1">[4]갑지!#REF!</definedName>
    <definedName name="_Parse_Out" hidden="1">[4]갑지!#REF!</definedName>
    <definedName name="_pc1" localSheetId="5">[5]자재단가!#REF!</definedName>
    <definedName name="_pc1">[5]자재단가!#REF!</definedName>
    <definedName name="_pc2" localSheetId="5">[5]자재단가!#REF!</definedName>
    <definedName name="_pc2">[5]자재단가!#REF!</definedName>
    <definedName name="_pc3" localSheetId="5">[5]자재단가!#REF!</definedName>
    <definedName name="_pc3">[5]자재단가!#REF!</definedName>
    <definedName name="_pc4" localSheetId="5">[5]자재단가!#REF!</definedName>
    <definedName name="_pc4">[5]자재단가!#REF!</definedName>
    <definedName name="_qs1" localSheetId="5">[1]설계조건!#REF!</definedName>
    <definedName name="_qs1">[1]설계조건!#REF!</definedName>
    <definedName name="_qs12" localSheetId="5">[1]설계조건!#REF!</definedName>
    <definedName name="_qs12">[1]설계조건!#REF!</definedName>
    <definedName name="_qs2" localSheetId="5">[1]설계조건!#REF!</definedName>
    <definedName name="_qs2">[1]설계조건!#REF!</definedName>
    <definedName name="_qs22" localSheetId="5">[1]설계조건!#REF!</definedName>
    <definedName name="_qs22">[1]설계조건!#REF!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localSheetId="5" hidden="1">[6]Sheet2!#REF!</definedName>
    <definedName name="_Sort" localSheetId="1" hidden="1">[6]Sheet2!#REF!</definedName>
    <definedName name="_Sort" localSheetId="3" hidden="1">[6]Sheet2!#REF!</definedName>
    <definedName name="_Sort" localSheetId="4" hidden="1">#REF!</definedName>
    <definedName name="_Sort" hidden="1">[6]Sheet2!#REF!</definedName>
    <definedName name="_Sort2" localSheetId="5" hidden="1">#REF!</definedName>
    <definedName name="_Sort2" hidden="1">#REF!</definedName>
    <definedName name="_sort3" localSheetId="5" hidden="1">#REF!</definedName>
    <definedName name="_sort3" hidden="1">#REF!</definedName>
    <definedName name="_Table1_In1" localSheetId="5" hidden="1">#REF!</definedName>
    <definedName name="_Table1_In1" localSheetId="1" hidden="1">#REF!</definedName>
    <definedName name="_Table1_In1" localSheetId="3" hidden="1">#REF!</definedName>
    <definedName name="_Table1_In1" hidden="1">#REF!</definedName>
    <definedName name="_Table1_Out" localSheetId="5" hidden="1">#REF!</definedName>
    <definedName name="_Table1_Out" localSheetId="1" hidden="1">#REF!</definedName>
    <definedName name="_Table1_Out" localSheetId="3" hidden="1">#REF!</definedName>
    <definedName name="_Table1_Out" hidden="1">#REF!</definedName>
    <definedName name="_Ted1" localSheetId="5">#REF!</definedName>
    <definedName name="_Ted1">#REF!</definedName>
    <definedName name="_Ts1" localSheetId="5">#REF!</definedName>
    <definedName name="_Ts1">#REF!</definedName>
    <definedName name="_Ty1" localSheetId="5">#REF!</definedName>
    <definedName name="_Ty1">#REF!</definedName>
    <definedName name="_Ty2" localSheetId="5">#REF!</definedName>
    <definedName name="_Ty2">#REF!</definedName>
    <definedName name="_wd1" localSheetId="5">[1]설계조건!#REF!</definedName>
    <definedName name="_wd1">[1]설계조건!#REF!</definedName>
    <definedName name="_wd2" localSheetId="5">[1]설계조건!#REF!</definedName>
    <definedName name="_wd2">[1]설계조건!#REF!</definedName>
    <definedName name="\o" localSheetId="5">#REF!</definedName>
    <definedName name="\o">#REF!</definedName>
    <definedName name="\p" localSheetId="5">#REF!</definedName>
    <definedName name="\p">#REF!</definedName>
    <definedName name="\P1" localSheetId="5">#REF!</definedName>
    <definedName name="\P1">#REF!</definedName>
    <definedName name="A" localSheetId="5" hidden="1">#REF!</definedName>
    <definedName name="a" localSheetId="4">#REF!</definedName>
    <definedName name="A" hidden="1">#REF!</definedName>
    <definedName name="aa" localSheetId="5">'[7]A-4'!#REF!</definedName>
    <definedName name="AA" localSheetId="4">#REF!</definedName>
    <definedName name="aa">'[7]A-4'!#REF!</definedName>
    <definedName name="aaaa" localSheetId="5">#REF!</definedName>
    <definedName name="aaaa">#REF!</definedName>
    <definedName name="AB">#REF!</definedName>
    <definedName name="abc" localSheetId="5">#REF!</definedName>
    <definedName name="abc">#REF!</definedName>
    <definedName name="ABUTH">#REF!</definedName>
    <definedName name="ac" localSheetId="5">#REF!</definedName>
    <definedName name="AC" localSheetId="4">#REF!</definedName>
    <definedName name="ac">#REF!</definedName>
    <definedName name="AD">#REF!</definedName>
    <definedName name="AE">#REF!</definedName>
    <definedName name="AF">#REF!</definedName>
    <definedName name="ag" localSheetId="5">#REF!</definedName>
    <definedName name="AG" localSheetId="4">#REF!</definedName>
    <definedName name="ag">#REF!</definedName>
    <definedName name="AH">#REF!</definedName>
    <definedName name="AI">#REF!</definedName>
    <definedName name="ALPHA">#REF!</definedName>
    <definedName name="ANG">#REF!</definedName>
    <definedName name="as" localSheetId="5">#REF!</definedName>
    <definedName name="as">#REF!</definedName>
    <definedName name="A삼" localSheetId="5">#REF!</definedName>
    <definedName name="A삼">#REF!</definedName>
    <definedName name="A이" localSheetId="5">#REF!</definedName>
    <definedName name="A이">#REF!</definedName>
    <definedName name="A일" localSheetId="5">#REF!</definedName>
    <definedName name="A일">#REF!</definedName>
    <definedName name="B" localSheetId="5">#REF!</definedName>
    <definedName name="b" localSheetId="4">#REF!</definedName>
    <definedName name="B">#REF!</definedName>
    <definedName name="B5B" localSheetId="5">#REF!</definedName>
    <definedName name="B5B" localSheetId="4">[8]교각1!#REF!</definedName>
    <definedName name="B5B">#REF!</definedName>
    <definedName name="B6B" localSheetId="5">#REF!</definedName>
    <definedName name="B6B" localSheetId="4">[8]교각1!#REF!</definedName>
    <definedName name="B6B">#REF!</definedName>
    <definedName name="B7B" localSheetId="5">#REF!</definedName>
    <definedName name="B7B" localSheetId="4">[8]교각1!#REF!</definedName>
    <definedName name="B7B">#REF!</definedName>
    <definedName name="ba">'[9]1.설계조건'!$P$40</definedName>
    <definedName name="BB">#REF!</definedName>
    <definedName name="BBBB" localSheetId="5">#REF!</definedName>
    <definedName name="BBBB">#REF!</definedName>
    <definedName name="BC">#REF!</definedName>
    <definedName name="BD">#REF!</definedName>
    <definedName name="BE">#REF!</definedName>
    <definedName name="BETA">#REF!</definedName>
    <definedName name="BF">#REF!</definedName>
    <definedName name="BG">#REF!</definedName>
    <definedName name="bs_chekjum" localSheetId="5">#REF!</definedName>
    <definedName name="bs_chekjum" localSheetId="4">'[10]guard(mac)'!$A$1</definedName>
    <definedName name="bs_chekjum">#REF!</definedName>
    <definedName name="bs_chekplus" localSheetId="5">#REF!</definedName>
    <definedName name="bs_chekplus" localSheetId="4">'[10]guard(mac)'!$C$1</definedName>
    <definedName name="bs_chekplus">#REF!</definedName>
    <definedName name="bs_chekwave" localSheetId="5">#REF!</definedName>
    <definedName name="bs_chekwave" localSheetId="4">'[10]guard(mac)'!$E$1</definedName>
    <definedName name="bs_chekwave">#REF!</definedName>
    <definedName name="BW">#REF!</definedName>
    <definedName name="B이" localSheetId="5">#REF!</definedName>
    <definedName name="B이">#REF!</definedName>
    <definedName name="B일" localSheetId="5">#REF!</definedName>
    <definedName name="B일">#REF!</definedName>
    <definedName name="B제로" localSheetId="5">#REF!</definedName>
    <definedName name="B제로">#REF!</definedName>
    <definedName name="CA">#REF!</definedName>
    <definedName name="CB">#REF!</definedName>
    <definedName name="CC" localSheetId="4">#REF!</definedName>
    <definedName name="CC" hidden="1">{#N/A,#N/A,FALSE,"혼합골재"}</definedName>
    <definedName name="CCCC" localSheetId="5">#REF!</definedName>
    <definedName name="CCCC">#REF!</definedName>
    <definedName name="CD">#REF!</definedName>
    <definedName name="CE">#REF!</definedName>
    <definedName name="CF">#REF!</definedName>
    <definedName name="CG">#REF!</definedName>
    <definedName name="CH">#REF!</definedName>
    <definedName name="chapter">'[11]1.설계조건'!$H$79</definedName>
    <definedName name="CI">#REF!</definedName>
    <definedName name="CJ">#REF!</definedName>
    <definedName name="CODE" localSheetId="5">#REF!</definedName>
    <definedName name="CODE">#REF!</definedName>
    <definedName name="COLUMN_A" localSheetId="5">#REF!</definedName>
    <definedName name="COLUMN_A">#REF!</definedName>
    <definedName name="con">[12]input!$N$1</definedName>
    <definedName name="COPING_L" localSheetId="5">#REF!</definedName>
    <definedName name="COPING_L">#REF!</definedName>
    <definedName name="COPING_W" localSheetId="5">#REF!</definedName>
    <definedName name="COPING_W">#REF!</definedName>
    <definedName name="_xlnm.Criteria" localSheetId="5">#REF!</definedName>
    <definedName name="_xlnm.Criteria">#REF!</definedName>
    <definedName name="CTC" localSheetId="5">[1]설계조건!#REF!</definedName>
    <definedName name="CTC">[1]설계조건!#REF!</definedName>
    <definedName name="CV14_2C" localSheetId="5">#REF!</definedName>
    <definedName name="CV14_2C">#REF!</definedName>
    <definedName name="CV14_4C" localSheetId="5">#REF!</definedName>
    <definedName name="CV14_4C">#REF!</definedName>
    <definedName name="CV5.5_2" localSheetId="5">#REF!</definedName>
    <definedName name="CV5.5_2">#REF!</definedName>
    <definedName name="CV5.5_4C" localSheetId="5">#REF!</definedName>
    <definedName name="CV5.5_4C">#REF!</definedName>
    <definedName name="CV8_2C" localSheetId="5">#REF!</definedName>
    <definedName name="CV8_2C">#REF!</definedName>
    <definedName name="CV8_4C" localSheetId="5">#REF!</definedName>
    <definedName name="CV8_4C">#REF!</definedName>
    <definedName name="D" localSheetId="5">[13]단면가정!#REF!</definedName>
    <definedName name="d" localSheetId="4">#REF!</definedName>
    <definedName name="D">[13]단면가정!#REF!</definedName>
    <definedName name="D_FE">#REF!</definedName>
    <definedName name="D_FO">#REF!</definedName>
    <definedName name="DA" localSheetId="5">[13]단면가정!#REF!</definedName>
    <definedName name="DA" localSheetId="4">#REF!</definedName>
    <definedName name="DA">[13]단면가정!#REF!</definedName>
    <definedName name="DAA" localSheetId="5">[13]단면가정!#REF!</definedName>
    <definedName name="DAA">[13]단면가정!#REF!</definedName>
    <definedName name="DANGA" localSheetId="5">#REF!,#REF!</definedName>
    <definedName name="DANGA">#REF!,#REF!</definedName>
    <definedName name="Data_Area" localSheetId="5">#REF!</definedName>
    <definedName name="Data_Area">#REF!</definedName>
    <definedName name="_xlnm.Database" localSheetId="5">#REF!</definedName>
    <definedName name="_xlnm.Database" localSheetId="4">#REF!</definedName>
    <definedName name="_xlnm.Database">#REF!</definedName>
    <definedName name="db">#REF!</definedName>
    <definedName name="DC">#REF!</definedName>
    <definedName name="DD" localSheetId="5">#REF!</definedName>
    <definedName name="DD" localSheetId="4">#REF!</definedName>
    <definedName name="DD">#REF!</definedName>
    <definedName name="DDE">#REF!</definedName>
    <definedName name="DDO">#REF!</definedName>
    <definedName name="DE">#REF!</definedName>
    <definedName name="DF">#REF!</definedName>
    <definedName name="DFF" hidden="1">{"'Firr(선)'!$AS$1:$AY$62","'Firr(사)'!$AS$1:$AY$62","'Firr(회)'!$AS$1:$AY$62","'Firr(선)'!$L$1:$V$62","'Firr(사)'!$L$1:$V$62","'Firr(회)'!$L$1:$V$62"}</definedName>
    <definedName name="DFS">#REF!</definedName>
    <definedName name="DG">#REF!</definedName>
    <definedName name="DH">#REF!</definedName>
    <definedName name="DHS">#REF!</definedName>
    <definedName name="DI">#REF!</definedName>
    <definedName name="DIA" localSheetId="5">#REF!</definedName>
    <definedName name="DIA" localSheetId="4">[8]교각1!#REF!</definedName>
    <definedName name="DIA">#REF!</definedName>
    <definedName name="dia_mm">[14]말뚝지지력산정!$J$19</definedName>
    <definedName name="DJ">#REF!</definedName>
    <definedName name="DLFE">#REF!</definedName>
    <definedName name="DLFO">#REF!</definedName>
    <definedName name="dn" localSheetId="5" hidden="1">{#N/A,#N/A,FALSE,"혼합골재"}</definedName>
    <definedName name="dn" localSheetId="0" hidden="1">{#N/A,#N/A,FALSE,"혼합골재"}</definedName>
    <definedName name="dn" localSheetId="2" hidden="1">{#N/A,#N/A,FALSE,"혼합골재"}</definedName>
    <definedName name="dn" localSheetId="1" hidden="1">{#N/A,#N/A,FALSE,"혼합골재"}</definedName>
    <definedName name="dn" localSheetId="3" hidden="1">{#N/A,#N/A,FALSE,"혼합골재"}</definedName>
    <definedName name="dn" hidden="1">{#N/A,#N/A,FALSE,"혼합골재"}</definedName>
    <definedName name="ds" localSheetId="5">#REF!</definedName>
    <definedName name="ds">#REF!</definedName>
    <definedName name="dsdsd" localSheetId="5" hidden="1">{#N/A,#N/A,FALSE,"운반시간"}</definedName>
    <definedName name="dsdsd" localSheetId="0" hidden="1">{#N/A,#N/A,FALSE,"운반시간"}</definedName>
    <definedName name="dsdsd" localSheetId="2" hidden="1">{#N/A,#N/A,FALSE,"운반시간"}</definedName>
    <definedName name="dsdsd" localSheetId="1" hidden="1">{#N/A,#N/A,FALSE,"운반시간"}</definedName>
    <definedName name="dsdsd" localSheetId="3" hidden="1">{#N/A,#N/A,FALSE,"운반시간"}</definedName>
    <definedName name="dsdsd" hidden="1">{#N/A,#N/A,FALSE,"운반시간"}</definedName>
    <definedName name="DSE">#REF!</definedName>
    <definedName name="DSO">#REF!</definedName>
    <definedName name="e">'[15]woo(mac)'!$K$1</definedName>
    <definedName name="E25M" localSheetId="5">#REF!</definedName>
    <definedName name="E25M">#REF!</definedName>
    <definedName name="E25P" localSheetId="5">#REF!</definedName>
    <definedName name="E25P">#REF!</definedName>
    <definedName name="E31E" localSheetId="5">#REF!</definedName>
    <definedName name="E31E">#REF!</definedName>
    <definedName name="E31M" localSheetId="5">#REF!</definedName>
    <definedName name="E31M">#REF!</definedName>
    <definedName name="E31P" localSheetId="5">#REF!</definedName>
    <definedName name="E31P">#REF!</definedName>
    <definedName name="E32E" localSheetId="5">#REF!</definedName>
    <definedName name="E32E">#REF!</definedName>
    <definedName name="E32M" localSheetId="5">#REF!</definedName>
    <definedName name="E32M">#REF!</definedName>
    <definedName name="E32P" localSheetId="5">#REF!</definedName>
    <definedName name="E32P">#REF!</definedName>
    <definedName name="E33E" localSheetId="5">#REF!</definedName>
    <definedName name="E33E">#REF!</definedName>
    <definedName name="E33M" localSheetId="5">#REF!</definedName>
    <definedName name="E33M">#REF!</definedName>
    <definedName name="E33P" localSheetId="5">#REF!</definedName>
    <definedName name="E33P">#REF!</definedName>
    <definedName name="E34E" localSheetId="5">#REF!</definedName>
    <definedName name="E34E">#REF!</definedName>
    <definedName name="E34M" localSheetId="5">#REF!</definedName>
    <definedName name="E34M">#REF!</definedName>
    <definedName name="E34P" localSheetId="5">#REF!</definedName>
    <definedName name="E34P">#REF!</definedName>
    <definedName name="E36M" localSheetId="5">#REF!</definedName>
    <definedName name="E36M">#REF!</definedName>
    <definedName name="E36P" localSheetId="5">#REF!</definedName>
    <definedName name="E36P">#REF!</definedName>
    <definedName name="E37M" localSheetId="5">#REF!</definedName>
    <definedName name="E37M">#REF!</definedName>
    <definedName name="E37P" localSheetId="5">#REF!</definedName>
    <definedName name="E37P">#REF!</definedName>
    <definedName name="E38M" localSheetId="5">#REF!</definedName>
    <definedName name="E38M">#REF!</definedName>
    <definedName name="E38P" localSheetId="5">#REF!</definedName>
    <definedName name="E38P">#REF!</definedName>
    <definedName name="E39M" localSheetId="5">#REF!</definedName>
    <definedName name="E39M">#REF!</definedName>
    <definedName name="E39P" localSheetId="5">#REF!</definedName>
    <definedName name="E39P">#REF!</definedName>
    <definedName name="E40M" localSheetId="5">#REF!</definedName>
    <definedName name="E40M">#REF!</definedName>
    <definedName name="E40P" localSheetId="5">#REF!</definedName>
    <definedName name="E40P">#REF!</definedName>
    <definedName name="E41M" localSheetId="5">#REF!</definedName>
    <definedName name="E41M">#REF!</definedName>
    <definedName name="E41P" localSheetId="5">#REF!</definedName>
    <definedName name="E41P">#REF!</definedName>
    <definedName name="E42M" localSheetId="5">#REF!</definedName>
    <definedName name="E42M">#REF!</definedName>
    <definedName name="E42P" localSheetId="5">#REF!</definedName>
    <definedName name="E42P">#REF!</definedName>
    <definedName name="E48M" localSheetId="5">#REF!</definedName>
    <definedName name="E48M">#REF!</definedName>
    <definedName name="E48P" localSheetId="5">#REF!</definedName>
    <definedName name="E48P">#REF!</definedName>
    <definedName name="E52M" localSheetId="5">#REF!</definedName>
    <definedName name="E52M">#REF!</definedName>
    <definedName name="E52P" localSheetId="5">#REF!</definedName>
    <definedName name="E52P">#REF!</definedName>
    <definedName name="E53M" localSheetId="5">#REF!</definedName>
    <definedName name="E53M">#REF!</definedName>
    <definedName name="E53P" localSheetId="5">#REF!</definedName>
    <definedName name="E53P">#REF!</definedName>
    <definedName name="E54M" localSheetId="5">#REF!</definedName>
    <definedName name="E54M">#REF!</definedName>
    <definedName name="E54P" localSheetId="5">#REF!</definedName>
    <definedName name="E54P">#REF!</definedName>
    <definedName name="E55M" localSheetId="5">#REF!</definedName>
    <definedName name="E55M">#REF!</definedName>
    <definedName name="E55P" localSheetId="5">#REF!</definedName>
    <definedName name="E55P">#REF!</definedName>
    <definedName name="E56M" localSheetId="5">#REF!</definedName>
    <definedName name="E56M">#REF!</definedName>
    <definedName name="E56P" localSheetId="5">#REF!</definedName>
    <definedName name="E56P">#REF!</definedName>
    <definedName name="E57M" localSheetId="5">#REF!</definedName>
    <definedName name="E57M">#REF!</definedName>
    <definedName name="E57P" localSheetId="5">#REF!</definedName>
    <definedName name="E57P">#REF!</definedName>
    <definedName name="E58M" localSheetId="5">#REF!</definedName>
    <definedName name="E58M">#REF!</definedName>
    <definedName name="E58P" localSheetId="5">#REF!</definedName>
    <definedName name="E58P">#REF!</definedName>
    <definedName name="E59M" localSheetId="5">#REF!</definedName>
    <definedName name="E59M">#REF!</definedName>
    <definedName name="E59P" localSheetId="5">#REF!</definedName>
    <definedName name="E59P">#REF!</definedName>
    <definedName name="E60M" localSheetId="5">#REF!</definedName>
    <definedName name="E60M">#REF!</definedName>
    <definedName name="E60P" localSheetId="5">#REF!</definedName>
    <definedName name="E60P">#REF!</definedName>
    <definedName name="E61M" localSheetId="5">#REF!</definedName>
    <definedName name="E61M">#REF!</definedName>
    <definedName name="E61P" localSheetId="5">#REF!</definedName>
    <definedName name="E61P">#REF!</definedName>
    <definedName name="E62M" localSheetId="5">#REF!</definedName>
    <definedName name="E62M">#REF!</definedName>
    <definedName name="E62P" localSheetId="5">#REF!</definedName>
    <definedName name="E62P">#REF!</definedName>
    <definedName name="E63M" localSheetId="5">#REF!</definedName>
    <definedName name="E63M">#REF!</definedName>
    <definedName name="E63P" localSheetId="5">#REF!</definedName>
    <definedName name="E63P">#REF!</definedName>
    <definedName name="E64M" localSheetId="5">#REF!</definedName>
    <definedName name="E64M">#REF!</definedName>
    <definedName name="E64P" localSheetId="5">#REF!</definedName>
    <definedName name="E64P">#REF!</definedName>
    <definedName name="E65M" localSheetId="5">#REF!</definedName>
    <definedName name="E65M">#REF!</definedName>
    <definedName name="E65P" localSheetId="5">#REF!</definedName>
    <definedName name="E65P">#REF!</definedName>
    <definedName name="E66M" localSheetId="5">#REF!</definedName>
    <definedName name="E66M">#REF!</definedName>
    <definedName name="E66P" localSheetId="5">#REF!</definedName>
    <definedName name="E66P">#REF!</definedName>
    <definedName name="E67M" localSheetId="5">#REF!</definedName>
    <definedName name="E67M">#REF!</definedName>
    <definedName name="E67P" localSheetId="5">#REF!</definedName>
    <definedName name="E67P">#REF!</definedName>
    <definedName name="E68M" localSheetId="5">#REF!</definedName>
    <definedName name="E68M">#REF!</definedName>
    <definedName name="EA" localSheetId="5">#REF!</definedName>
    <definedName name="EA" localSheetId="4">#REF!</definedName>
    <definedName name="EA">#REF!</definedName>
    <definedName name="earthp">#REF!</definedName>
    <definedName name="EB">#REF!</definedName>
    <definedName name="EC">#REF!</definedName>
    <definedName name="edssqq" localSheetId="5" hidden="1">{#N/A,#N/A,FALSE,"혼합골재"}</definedName>
    <definedName name="edssqq" localSheetId="0" hidden="1">{#N/A,#N/A,FALSE,"혼합골재"}</definedName>
    <definedName name="edssqq" localSheetId="2" hidden="1">{#N/A,#N/A,FALSE,"혼합골재"}</definedName>
    <definedName name="edssqq" localSheetId="1" hidden="1">{#N/A,#N/A,FALSE,"혼합골재"}</definedName>
    <definedName name="edssqq" localSheetId="3" hidden="1">{#N/A,#N/A,FALSE,"혼합골재"}</definedName>
    <definedName name="edssqq" hidden="1">{#N/A,#N/A,FALSE,"혼합골재"}</definedName>
    <definedName name="ee" localSheetId="5" hidden="1">{#N/A,#N/A,FALSE,"단가표지"}</definedName>
    <definedName name="ee" localSheetId="0" hidden="1">{#N/A,#N/A,FALSE,"단가표지"}</definedName>
    <definedName name="ee" localSheetId="2" hidden="1">{#N/A,#N/A,FALSE,"단가표지"}</definedName>
    <definedName name="ee" localSheetId="1" hidden="1">{#N/A,#N/A,FALSE,"단가표지"}</definedName>
    <definedName name="ee" localSheetId="3" hidden="1">{#N/A,#N/A,FALSE,"단가표지"}</definedName>
    <definedName name="ee" hidden="1">{#N/A,#N/A,FALSE,"단가표지"}</definedName>
    <definedName name="el" localSheetId="5">[1]설계조건!#REF!</definedName>
    <definedName name="el">[1]설계조건!#REF!</definedName>
    <definedName name="ELFE">#REF!</definedName>
    <definedName name="F1F" localSheetId="5">#REF!</definedName>
    <definedName name="F1F" localSheetId="4">[8]교각1!#REF!</definedName>
    <definedName name="F1F">#REF!</definedName>
    <definedName name="F2F" localSheetId="5">#REF!</definedName>
    <definedName name="F2F" localSheetId="4">[8]교각1!#REF!</definedName>
    <definedName name="F2F">#REF!</definedName>
    <definedName name="F3F" localSheetId="5">#REF!</definedName>
    <definedName name="F3F" localSheetId="4">[8]교각1!#REF!</definedName>
    <definedName name="F3F">#REF!</definedName>
    <definedName name="Fck" localSheetId="5">#REF!</definedName>
    <definedName name="Fck">#REF!</definedName>
    <definedName name="FEE">[16]설계조건!$J$23</definedName>
    <definedName name="FGFDSG" hidden="1">{"'Firr(선)'!$AS$1:$AY$62","'Firr(사)'!$AS$1:$AY$62","'Firr(회)'!$AS$1:$AY$62","'Firr(선)'!$L$1:$V$62","'Firr(사)'!$L$1:$V$62","'Firr(회)'!$L$1:$V$62"}</definedName>
    <definedName name="FHE">[16]설계조건!$J$24</definedName>
    <definedName name="FHN">[16]설계조건!$D$24</definedName>
    <definedName name="fill" localSheetId="5" hidden="1">#REF!</definedName>
    <definedName name="fill" hidden="1">#REF!</definedName>
    <definedName name="FLN">[16]설계조건!$D$23</definedName>
    <definedName name="FN" localSheetId="5">#REF!</definedName>
    <definedName name="FN" localSheetId="4">[8]교각1!#REF!</definedName>
    <definedName name="FN">#REF!</definedName>
    <definedName name="FOOT1" localSheetId="5">[1]설계조건!#REF!</definedName>
    <definedName name="FOOT1">[1]설계조건!#REF!</definedName>
    <definedName name="FOOT2" localSheetId="5">[1]설계조건!#REF!</definedName>
    <definedName name="FOOT2">[1]설계조건!#REF!</definedName>
    <definedName name="FOOT3" localSheetId="5">[1]설계조건!#REF!</definedName>
    <definedName name="FOOT3">[1]설계조건!#REF!</definedName>
    <definedName name="FOUND_A" localSheetId="5">#REF!</definedName>
    <definedName name="FOUND_A">#REF!</definedName>
    <definedName name="FOUND_H" localSheetId="5">#REF!</definedName>
    <definedName name="FOUND_H">#REF!</definedName>
    <definedName name="FS">#REF!</definedName>
    <definedName name="Fy" localSheetId="5">#REF!</definedName>
    <definedName name="Fy">#REF!</definedName>
    <definedName name="F이" localSheetId="5">#REF!</definedName>
    <definedName name="F이">#REF!</definedName>
    <definedName name="F일" localSheetId="5">#REF!</definedName>
    <definedName name="F일">#REF!</definedName>
    <definedName name="GAK">#REF!</definedName>
    <definedName name="GC">#REF!</definedName>
    <definedName name="gfgdfg" localSheetId="5" hidden="1">[17]차액보증!#REF!</definedName>
    <definedName name="gfgdfg" localSheetId="1" hidden="1">[17]차액보증!#REF!</definedName>
    <definedName name="gfgdfg" localSheetId="3" hidden="1">[17]차액보증!#REF!</definedName>
    <definedName name="gfgdfg" hidden="1">[17]차액보증!#REF!</definedName>
    <definedName name="gg" localSheetId="5" hidden="1">{#N/A,#N/A,FALSE,"운반시간"}</definedName>
    <definedName name="gg" localSheetId="0" hidden="1">{#N/A,#N/A,FALSE,"운반시간"}</definedName>
    <definedName name="gg" localSheetId="2" hidden="1">{#N/A,#N/A,FALSE,"운반시간"}</definedName>
    <definedName name="gg" localSheetId="1" hidden="1">{#N/A,#N/A,FALSE,"운반시간"}</definedName>
    <definedName name="gg" localSheetId="3" hidden="1">{#N/A,#N/A,FALSE,"운반시간"}</definedName>
    <definedName name="gg" hidden="1">{#N/A,#N/A,FALSE,"운반시간"}</definedName>
    <definedName name="GH" localSheetId="5">#REF!</definedName>
    <definedName name="GH">#REF!</definedName>
    <definedName name="gigin" localSheetId="5">[1]설계조건!#REF!</definedName>
    <definedName name="gigin">[1]설계조건!#REF!</definedName>
    <definedName name="grew" localSheetId="5" hidden="1">#REF!</definedName>
    <definedName name="grew" hidden="1">#REF!</definedName>
    <definedName name="GS">#REF!</definedName>
    <definedName name="GSBA">[18]설계조건!$I$40</definedName>
    <definedName name="gt" localSheetId="5">#REF!</definedName>
    <definedName name="gt">#REF!</definedName>
    <definedName name="GuBae" localSheetId="5">#REF!</definedName>
    <definedName name="GuBae">#REF!</definedName>
    <definedName name="H" localSheetId="5">#REF!</definedName>
    <definedName name="H">#REF!</definedName>
    <definedName name="h_water" localSheetId="5">'[19]3BL공동구 수량'!#REF!</definedName>
    <definedName name="h_water">'[19]3BL공동구 수량'!#REF!</definedName>
    <definedName name="HA">#REF!</definedName>
    <definedName name="han" localSheetId="5" hidden="1">#REF!</definedName>
    <definedName name="han" hidden="1">#REF!</definedName>
    <definedName name="HB">#REF!</definedName>
    <definedName name="HC">#REF!</definedName>
    <definedName name="HD">#REF!</definedName>
    <definedName name="HE">#REF!</definedName>
    <definedName name="HF">#REF!</definedName>
    <definedName name="HH" localSheetId="5">#REF!</definedName>
    <definedName name="HH" localSheetId="4">[8]교각1!#REF!</definedName>
    <definedName name="HH">#REF!</definedName>
    <definedName name="HMAX">#N/A</definedName>
    <definedName name="HO">#REF!</definedName>
    <definedName name="Hs" localSheetId="5">#REF!</definedName>
    <definedName name="HS" localSheetId="4">[8]교각1!#REF!</definedName>
    <definedName name="Hs">#REF!</definedName>
    <definedName name="HT">#REF!</definedName>
    <definedName name="HTML_CodePage" hidden="1">949</definedName>
    <definedName name="HTML_Control" hidden="1">{"'Firr(선)'!$AS$1:$AY$62","'Firr(사)'!$AS$1:$AY$62","'Firr(회)'!$AS$1:$AY$62","'Firr(선)'!$L$1:$V$62","'Firr(사)'!$L$1:$V$62","'Firr(회)'!$L$1:$V$62"}</definedName>
    <definedName name="HTML_Description" hidden="1">""</definedName>
    <definedName name="HTML_Email" hidden="1">""</definedName>
    <definedName name="HTML_Header" hidden="1">"8%"</definedName>
    <definedName name="HTML_LastUpdate" hidden="1">"2000-11-08"</definedName>
    <definedName name="HTML_LineAfter" hidden="1">FALSE</definedName>
    <definedName name="HTML_LineBefore" hidden="1">FALSE</definedName>
    <definedName name="HTML_Name" hidden="1">"이제찬"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"Firrsrwd"</definedName>
    <definedName name="H빔125">[2]자재단가!#REF!</definedName>
    <definedName name="H빔125규격">[2]자재단가!#REF!</definedName>
    <definedName name="H빔125단가">[2]자재단가!#REF!</definedName>
    <definedName name="H빔125단위">[2]자재단가!#REF!</definedName>
    <definedName name="H빔150" localSheetId="5">[5]자재단가!#REF!</definedName>
    <definedName name="H빔150">[5]자재단가!#REF!</definedName>
    <definedName name="H빔150규격" localSheetId="5">[5]자재단가!#REF!</definedName>
    <definedName name="H빔150규격">[5]자재단가!#REF!</definedName>
    <definedName name="H빔150단가" localSheetId="5">[5]자재단가!#REF!</definedName>
    <definedName name="H빔150단가">[5]자재단가!#REF!</definedName>
    <definedName name="H빔150단위" localSheetId="5">[5]자재단가!#REF!</definedName>
    <definedName name="H빔150단위">[5]자재단가!#REF!</definedName>
    <definedName name="H빔194" localSheetId="5">[5]자재단가!#REF!</definedName>
    <definedName name="H빔194">[5]자재단가!#REF!</definedName>
    <definedName name="H빔194규격" localSheetId="5">[5]자재단가!#REF!</definedName>
    <definedName name="H빔194규격">[5]자재단가!#REF!</definedName>
    <definedName name="H빔194단가" localSheetId="5">[5]자재단가!#REF!</definedName>
    <definedName name="H빔194단가">[5]자재단가!#REF!</definedName>
    <definedName name="H빔194단위" localSheetId="5">[5]자재단가!#REF!</definedName>
    <definedName name="H빔194단위">[5]자재단가!#REF!</definedName>
    <definedName name="H빔200" localSheetId="5">[5]자재단가!#REF!</definedName>
    <definedName name="H빔200">[5]자재단가!#REF!</definedName>
    <definedName name="H빔200규격" localSheetId="5">[5]자재단가!#REF!</definedName>
    <definedName name="H빔200규격">[5]자재단가!#REF!</definedName>
    <definedName name="H빔200단가" localSheetId="5">[5]자재단가!#REF!</definedName>
    <definedName name="H빔200단가">[5]자재단가!#REF!</definedName>
    <definedName name="H빔200단위" localSheetId="5">[5]자재단가!#REF!</definedName>
    <definedName name="H빔200단위">[5]자재단가!#REF!</definedName>
    <definedName name="H빔250" localSheetId="5">[5]자재단가!#REF!</definedName>
    <definedName name="H빔250">[5]자재단가!#REF!</definedName>
    <definedName name="H빔250규격" localSheetId="5">[5]자재단가!#REF!</definedName>
    <definedName name="H빔250규격">[5]자재단가!#REF!</definedName>
    <definedName name="H빔250단가" localSheetId="5">[5]자재단가!#REF!</definedName>
    <definedName name="H빔250단가">[5]자재단가!#REF!</definedName>
    <definedName name="H빔250단위" localSheetId="5">[5]자재단가!#REF!</definedName>
    <definedName name="H빔250단위">[5]자재단가!#REF!</definedName>
    <definedName name="H사" localSheetId="5">#REF!</definedName>
    <definedName name="H사">#REF!</definedName>
    <definedName name="H삼" localSheetId="5">#REF!</definedName>
    <definedName name="H삼">#REF!</definedName>
    <definedName name="H이" localSheetId="5">#REF!</definedName>
    <definedName name="H이">#REF!</definedName>
    <definedName name="H일" localSheetId="5">#REF!</definedName>
    <definedName name="H일">#REF!</definedName>
    <definedName name="ID" localSheetId="5">#REF!,#REF!</definedName>
    <definedName name="ID">#REF!,#REF!</definedName>
    <definedName name="im">[20]부대내역!$B$5:$N$200</definedName>
    <definedName name="IMP">#REF!</definedName>
    <definedName name="J" localSheetId="5">#REF!</definedName>
    <definedName name="J" localSheetId="4">#REF!</definedName>
    <definedName name="J">#REF!</definedName>
    <definedName name="JYH" localSheetId="5">#REF!</definedName>
    <definedName name="JYH" localSheetId="4">#REF!</definedName>
    <definedName name="JYH">#REF!</definedName>
    <definedName name="K_PR">#REF!</definedName>
    <definedName name="KA" localSheetId="5">#REF!</definedName>
    <definedName name="KA" localSheetId="4">#REF!</definedName>
    <definedName name="KA">#REF!</definedName>
    <definedName name="KAE">#REF!</definedName>
    <definedName name="KAED">[18]안정계산!$Z$82</definedName>
    <definedName name="KAS">#REF!</definedName>
    <definedName name="Ka일" localSheetId="5">#REF!</definedName>
    <definedName name="Ka일">#REF!</definedName>
    <definedName name="Ka투" localSheetId="5">#REF!</definedName>
    <definedName name="Ka투">#REF!</definedName>
    <definedName name="Kea" localSheetId="5">#REF!</definedName>
    <definedName name="KEA" localSheetId="4">#REF!</definedName>
    <definedName name="Kea">#REF!</definedName>
    <definedName name="Kh" localSheetId="5">#REF!</definedName>
    <definedName name="KH" localSheetId="4">#REF!</definedName>
    <definedName name="Kh">#REF!</definedName>
    <definedName name="Ko" localSheetId="5">#REF!</definedName>
    <definedName name="KO" localSheetId="4">#REF!</definedName>
    <definedName name="Ko">#REF!</definedName>
    <definedName name="Kv" localSheetId="5">#REF!</definedName>
    <definedName name="Kv">#REF!</definedName>
    <definedName name="L" localSheetId="5">#REF!</definedName>
    <definedName name="L" localSheetId="4">[8]교각1!#REF!</definedName>
    <definedName name="L">#REF!</definedName>
    <definedName name="LB">[14]말뚝지지력산정!$L$22</definedName>
    <definedName name="lc" localSheetId="5">[1]설계조건!#REF!</definedName>
    <definedName name="LC" localSheetId="4">#REF!</definedName>
    <definedName name="lc">[1]설계조건!#REF!</definedName>
    <definedName name="LED포함견적1" localSheetId="5" hidden="1">{#N/A,#N/A,FALSE,"골재소요량";#N/A,#N/A,FALSE,"골재소요량"}</definedName>
    <definedName name="LED포함견적1" localSheetId="0" hidden="1">{#N/A,#N/A,FALSE,"골재소요량";#N/A,#N/A,FALSE,"골재소요량"}</definedName>
    <definedName name="LED포함견적1" localSheetId="2" hidden="1">{#N/A,#N/A,FALSE,"골재소요량";#N/A,#N/A,FALSE,"골재소요량"}</definedName>
    <definedName name="LED포함견적1" localSheetId="1" hidden="1">{#N/A,#N/A,FALSE,"골재소요량";#N/A,#N/A,FALSE,"골재소요량"}</definedName>
    <definedName name="LED포함견적1" localSheetId="3" hidden="1">{#N/A,#N/A,FALSE,"골재소요량";#N/A,#N/A,FALSE,"골재소요량"}</definedName>
    <definedName name="LED포함견적1" hidden="1">{#N/A,#N/A,FALSE,"골재소요량";#N/A,#N/A,FALSE,"골재소요량"}</definedName>
    <definedName name="Len" localSheetId="5">#REF!</definedName>
    <definedName name="Len">#REF!</definedName>
    <definedName name="length">#REF!</definedName>
    <definedName name="length1">#REF!</definedName>
    <definedName name="length11">#REF!</definedName>
    <definedName name="length2">#REF!</definedName>
    <definedName name="length22">#REF!</definedName>
    <definedName name="lf" localSheetId="5">[3]갑지!#REF!</definedName>
    <definedName name="LF" localSheetId="4">#REF!</definedName>
    <definedName name="lf">[3]갑지!#REF!</definedName>
    <definedName name="LH">#REF!</definedName>
    <definedName name="LLFE">#N/A</definedName>
    <definedName name="LLFO">#REF!</definedName>
    <definedName name="m" hidden="1">{#N/A,#N/A,FALSE,"조골재"}</definedName>
    <definedName name="M_EF">#REF!</definedName>
    <definedName name="M22X500L">[2]자재단가!#REF!</definedName>
    <definedName name="M22X500L규격">[2]자재단가!#REF!</definedName>
    <definedName name="M22X500L단가">[2]자재단가!#REF!</definedName>
    <definedName name="M22X500L단위">[2]자재단가!#REF!</definedName>
    <definedName name="M25X500L" localSheetId="5">[5]자재단가!#REF!</definedName>
    <definedName name="M25X500L">[5]자재단가!#REF!</definedName>
    <definedName name="M25X500L규격" localSheetId="5">[5]자재단가!#REF!</definedName>
    <definedName name="M25X500L규격">[5]자재단가!#REF!</definedName>
    <definedName name="M25X500L단가" localSheetId="5">[5]자재단가!#REF!</definedName>
    <definedName name="M25X500L단가">[5]자재단가!#REF!</definedName>
    <definedName name="M25X500L단위" localSheetId="5">[5]자재단가!#REF!</definedName>
    <definedName name="M25X500L단위">[5]자재단가!#REF!</definedName>
    <definedName name="M30X800L" localSheetId="5">[5]자재단가!#REF!</definedName>
    <definedName name="M30X800L">[5]자재단가!#REF!</definedName>
    <definedName name="M30X800L규격" localSheetId="5">[5]자재단가!#REF!</definedName>
    <definedName name="M30X800L규격">[5]자재단가!#REF!</definedName>
    <definedName name="M30X800L단가" localSheetId="5">[5]자재단가!#REF!</definedName>
    <definedName name="M30X800L단가">[5]자재단가!#REF!</definedName>
    <definedName name="M30X800L단위" localSheetId="5">[5]자재단가!#REF!</definedName>
    <definedName name="M30X800L단위">[5]자재단가!#REF!</definedName>
    <definedName name="M36X1000L" localSheetId="5">[5]자재단가!#REF!</definedName>
    <definedName name="M36X1000L">[5]자재단가!#REF!</definedName>
    <definedName name="M36X1000L규격" localSheetId="5">[5]자재단가!#REF!</definedName>
    <definedName name="M36X1000L규격">[5]자재단가!#REF!</definedName>
    <definedName name="M36X1000L단가" localSheetId="5">[5]자재단가!#REF!</definedName>
    <definedName name="M36X1000L단가">[5]자재단가!#REF!</definedName>
    <definedName name="M36X1000L단위" localSheetId="5">[5]자재단가!#REF!</definedName>
    <definedName name="M36X1000L단위">[5]자재단가!#REF!</definedName>
    <definedName name="Macro10">[0]!Macro10</definedName>
    <definedName name="Macro12">[0]!Macro12</definedName>
    <definedName name="Macro13">[0]!Macro13</definedName>
    <definedName name="Macro14">[0]!Macro14</definedName>
    <definedName name="Macro2" localSheetId="5">#REF!</definedName>
    <definedName name="Macro2">#REF!</definedName>
    <definedName name="MACRO20" localSheetId="5">내역서!Macro2</definedName>
    <definedName name="MACRO20">[0]!Macro2</definedName>
    <definedName name="Macro5">[0]!Macro5</definedName>
    <definedName name="Macro6">[0]!Macro6</definedName>
    <definedName name="Macro7">[0]!Macro7</definedName>
    <definedName name="Macro8">[0]!Macro8</definedName>
    <definedName name="Macro9">[0]!Macro9</definedName>
    <definedName name="MAGA1단위" localSheetId="5">[5]자재단가!#REF!</definedName>
    <definedName name="MAGA1단위">[5]자재단가!#REF!</definedName>
    <definedName name="MaH" localSheetId="5">#REF!</definedName>
    <definedName name="MaH">#REF!</definedName>
    <definedName name="MEGA1" localSheetId="5">[5]자재단가!#REF!</definedName>
    <definedName name="MEGA1">[5]자재단가!#REF!</definedName>
    <definedName name="MEGA1규격" localSheetId="5">[5]자재단가!#REF!</definedName>
    <definedName name="MEGA1규격">[5]자재단가!#REF!</definedName>
    <definedName name="MEGA1단가" localSheetId="5">[5]자재단가!#REF!</definedName>
    <definedName name="MEGA1단가">[5]자재단가!#REF!</definedName>
    <definedName name="MEGA2" localSheetId="5">[5]자재단가!#REF!</definedName>
    <definedName name="MEGA2">[5]자재단가!#REF!</definedName>
    <definedName name="MEGA2규격" localSheetId="5">[5]자재단가!#REF!</definedName>
    <definedName name="MEGA2규격">[5]자재단가!#REF!</definedName>
    <definedName name="MEGA2단가" localSheetId="5">[5]자재단가!#REF!</definedName>
    <definedName name="MEGA2단가">[5]자재단가!#REF!</definedName>
    <definedName name="MEGA2단위" localSheetId="5">[5]자재단가!#REF!</definedName>
    <definedName name="MEGA2단위">[5]자재단가!#REF!</definedName>
    <definedName name="MEGA3" localSheetId="5">[5]자재단가!#REF!</definedName>
    <definedName name="MEGA3">[5]자재단가!#REF!</definedName>
    <definedName name="MEGA3규격" localSheetId="5">[5]자재단가!#REF!</definedName>
    <definedName name="MEGA3규격">[5]자재단가!#REF!</definedName>
    <definedName name="MEGA3단가" localSheetId="5">[5]자재단가!#REF!</definedName>
    <definedName name="MEGA3단가">[5]자재단가!#REF!</definedName>
    <definedName name="MEGA3단위" localSheetId="5">[5]자재단가!#REF!</definedName>
    <definedName name="MEGA3단위">[5]자재단가!#REF!</definedName>
    <definedName name="MEGA4" localSheetId="5">[5]자재단가!#REF!</definedName>
    <definedName name="MEGA4">[5]자재단가!#REF!</definedName>
    <definedName name="MEGA4규격" localSheetId="5">[5]자재단가!#REF!</definedName>
    <definedName name="MEGA4규격">[5]자재단가!#REF!</definedName>
    <definedName name="MEGA4단가" localSheetId="5">[5]자재단가!#REF!</definedName>
    <definedName name="MEGA4단가">[5]자재단가!#REF!</definedName>
    <definedName name="MEGA4단위" localSheetId="5">[5]자재단가!#REF!</definedName>
    <definedName name="MEGA4단위">[5]자재단가!#REF!</definedName>
    <definedName name="MM" hidden="1">{#N/A,#N/A,FALSE,"단가표지"}</definedName>
    <definedName name="Module1.PR">[0]!Module1.PR</definedName>
    <definedName name="MONEY" localSheetId="5">#REF!,#REF!</definedName>
    <definedName name="MONEY">#REF!,#REF!</definedName>
    <definedName name="MUO_REA">#REF!</definedName>
    <definedName name="MUO_TOE">#REF!</definedName>
    <definedName name="N" localSheetId="4">[21]단면치수!$A$1</definedName>
    <definedName name="n" hidden="1">[22]실행철강하도!$A$1:$A$4</definedName>
    <definedName name="N_C">#REF!</definedName>
    <definedName name="N_Q">#REF!</definedName>
    <definedName name="N_R">#REF!</definedName>
    <definedName name="n이" localSheetId="5">#REF!</definedName>
    <definedName name="n이">#REF!</definedName>
    <definedName name="n이_1" localSheetId="5">#REF!</definedName>
    <definedName name="n이_1">#REF!</definedName>
    <definedName name="n이_2" localSheetId="5">#REF!</definedName>
    <definedName name="n이_2">#REF!</definedName>
    <definedName name="n일" localSheetId="5">#REF!</definedName>
    <definedName name="n일">#REF!</definedName>
    <definedName name="ooo" localSheetId="5" hidden="1">[6]Sheet1!#REF!</definedName>
    <definedName name="ooo" localSheetId="1" hidden="1">[6]Sheet1!#REF!</definedName>
    <definedName name="ooo" localSheetId="3" hidden="1">[6]Sheet1!#REF!</definedName>
    <definedName name="ooo" hidden="1">[6]Sheet1!#REF!</definedName>
    <definedName name="P_A">#REF!</definedName>
    <definedName name="P_D">#REF!</definedName>
    <definedName name="P_E">#REF!</definedName>
    <definedName name="P_H2" localSheetId="5">#REF!</definedName>
    <definedName name="P_H2">#REF!</definedName>
    <definedName name="Pa" localSheetId="5">#REF!</definedName>
    <definedName name="Pa">#REF!</definedName>
    <definedName name="pa삼" localSheetId="5">#REF!</definedName>
    <definedName name="pa삼">#REF!</definedName>
    <definedName name="Pa오" localSheetId="5">#REF!</definedName>
    <definedName name="Pa오">#REF!</definedName>
    <definedName name="PB">#REF!</definedName>
    <definedName name="pc1규격" localSheetId="5">[5]자재단가!#REF!</definedName>
    <definedName name="pc1규격">[5]자재단가!#REF!</definedName>
    <definedName name="pc1단가" localSheetId="5">[5]자재단가!#REF!</definedName>
    <definedName name="pc1단가">[5]자재단가!#REF!</definedName>
    <definedName name="pc1단위" localSheetId="5">[5]자재단가!#REF!</definedName>
    <definedName name="pc1단위">[5]자재단가!#REF!</definedName>
    <definedName name="pc2규격" localSheetId="5">[5]자재단가!#REF!</definedName>
    <definedName name="pc2규격">[5]자재단가!#REF!</definedName>
    <definedName name="pc2단가" localSheetId="5">[5]자재단가!#REF!</definedName>
    <definedName name="pc2단가">[5]자재단가!#REF!</definedName>
    <definedName name="pc2단위" localSheetId="5">[5]자재단가!#REF!</definedName>
    <definedName name="pc2단위">[5]자재단가!#REF!</definedName>
    <definedName name="pc3규격" localSheetId="5">[5]자재단가!#REF!</definedName>
    <definedName name="pc3규격">[5]자재단가!#REF!</definedName>
    <definedName name="pc3단가" localSheetId="5">[5]자재단가!#REF!</definedName>
    <definedName name="pc3단가">[5]자재단가!#REF!</definedName>
    <definedName name="pc3단위" localSheetId="5">[5]자재단가!#REF!</definedName>
    <definedName name="pc3단위">[5]자재단가!#REF!</definedName>
    <definedName name="pc4규격" localSheetId="5">[5]자재단가!#REF!</definedName>
    <definedName name="pc4규격">[5]자재단가!#REF!</definedName>
    <definedName name="pc4단가" localSheetId="5">[5]자재단가!#REF!</definedName>
    <definedName name="pc4단가">[5]자재단가!#REF!</definedName>
    <definedName name="pc4단위" localSheetId="5">[5]자재단가!#REF!</definedName>
    <definedName name="pc4단위">[5]자재단가!#REF!</definedName>
    <definedName name="PD">#REF!</definedName>
    <definedName name="PE100C" localSheetId="5">#REF!</definedName>
    <definedName name="PE100C">#REF!</definedName>
    <definedName name="PE16C" localSheetId="5">#REF!</definedName>
    <definedName name="PE16C">#REF!</definedName>
    <definedName name="PE22C" localSheetId="5">#REF!</definedName>
    <definedName name="PE22C">#REF!</definedName>
    <definedName name="PE28C" localSheetId="5">#REF!</definedName>
    <definedName name="PE28C">#REF!</definedName>
    <definedName name="PE36C" localSheetId="5">#REF!</definedName>
    <definedName name="PE36C">#REF!</definedName>
    <definedName name="PE42C" localSheetId="5">#REF!</definedName>
    <definedName name="PE42C">#REF!</definedName>
    <definedName name="PE54C" localSheetId="5">#REF!</definedName>
    <definedName name="PE54C">#REF!</definedName>
    <definedName name="PF">#REF!</definedName>
    <definedName name="PFD">#REF!</definedName>
    <definedName name="PG">#REF!</definedName>
    <definedName name="PH">#REF!</definedName>
    <definedName name="PIB">[18]단면검토!$K$4</definedName>
    <definedName name="PIBA">[18]설계조건!$I$41</definedName>
    <definedName name="pile_s">[14]말뚝지지력산정!$F$116</definedName>
    <definedName name="PIS">[18]단면검토!$AA$4</definedName>
    <definedName name="PL" localSheetId="5">#REF!</definedName>
    <definedName name="PL" localSheetId="4">[8]교각1!#REF!</definedName>
    <definedName name="PL">#REF!</definedName>
    <definedName name="pmma1" localSheetId="5">[5]자재단가!#REF!</definedName>
    <definedName name="pmma1">[5]자재단가!#REF!</definedName>
    <definedName name="pmma1규격" localSheetId="5">[5]자재단가!#REF!</definedName>
    <definedName name="pmma1규격">[5]자재단가!#REF!</definedName>
    <definedName name="pmma1단가" localSheetId="5">[5]자재단가!#REF!</definedName>
    <definedName name="pmma1단가">[5]자재단가!#REF!</definedName>
    <definedName name="pmma1단위" localSheetId="5">[5]자재단가!#REF!</definedName>
    <definedName name="pmma1단위">[5]자재단가!#REF!</definedName>
    <definedName name="pmma2">[2]자재단가!#REF!</definedName>
    <definedName name="pmma2규격">[2]자재단가!#REF!</definedName>
    <definedName name="pmma2단가">[2]자재단가!#REF!</definedName>
    <definedName name="pmma2단위">[2]자재단가!#REF!</definedName>
    <definedName name="pmma3" localSheetId="5">[5]자재단가!#REF!</definedName>
    <definedName name="pmma3">[5]자재단가!#REF!</definedName>
    <definedName name="pmma3규격" localSheetId="5">[5]자재단가!#REF!</definedName>
    <definedName name="pmma3규격">[5]자재단가!#REF!</definedName>
    <definedName name="pmma3단가" localSheetId="5">[5]자재단가!#REF!</definedName>
    <definedName name="pmma3단가">[5]자재단가!#REF!</definedName>
    <definedName name="pmma3단위" localSheetId="5">[5]자재단가!#REF!</definedName>
    <definedName name="pmma3단위">[5]자재단가!#REF!</definedName>
    <definedName name="pmma4" localSheetId="5">[5]자재단가!#REF!</definedName>
    <definedName name="pmma4">[5]자재단가!#REF!</definedName>
    <definedName name="pmma4규격" localSheetId="5">[5]자재단가!#REF!</definedName>
    <definedName name="pmma4규격">[5]자재단가!#REF!</definedName>
    <definedName name="pmma4단가" localSheetId="5">[5]자재단가!#REF!</definedName>
    <definedName name="pmma4단가">[5]자재단가!#REF!</definedName>
    <definedName name="pmma4단위" localSheetId="5">[5]자재단가!#REF!</definedName>
    <definedName name="pmma4단위">[5]자재단가!#REF!</definedName>
    <definedName name="PN" localSheetId="5">#REF!</definedName>
    <definedName name="PN" localSheetId="4">[8]교각1!#REF!</definedName>
    <definedName name="PN">#REF!</definedName>
    <definedName name="PO">#REF!</definedName>
    <definedName name="_xlnm.Print_Area" localSheetId="5">내역서!$A$1:$M$122</definedName>
    <definedName name="_xlnm.Print_Area" localSheetId="0">'설계내역서-14m(방음터널)'!$A$1:$M$41</definedName>
    <definedName name="_xlnm.Print_Area" localSheetId="2">'설계내역서-18.3m(방음터널)'!$A$1:$M$41</definedName>
    <definedName name="_xlnm.Print_Area" localSheetId="1">'수량산출서-14m(방음터널)'!$A$1:$C$80</definedName>
    <definedName name="_xlnm.Print_Area" localSheetId="3">'수량산출서-18.3m(방음터널)'!$A$1:$C$81</definedName>
    <definedName name="_xlnm.Print_Area" localSheetId="4">원가계산서!$A$1:$F$28</definedName>
    <definedName name="_xlnm.Print_Area">[20]부대내역!$B$5:$R$200</definedName>
    <definedName name="Print_Area_MI" localSheetId="5">#REF!</definedName>
    <definedName name="Print_Area_MI" localSheetId="4">#REF!</definedName>
    <definedName name="Print_Area_MI">#REF!</definedName>
    <definedName name="PRINT_AREA_MI1" localSheetId="5">#REF!</definedName>
    <definedName name="PRINT_AREA_MI1">#REF!</definedName>
    <definedName name="PRINT_TITLEN" localSheetId="5">#REF!</definedName>
    <definedName name="PRINT_TITLEN">#REF!</definedName>
    <definedName name="_xlnm.Print_Titles" localSheetId="5">내역서!$1:$2</definedName>
    <definedName name="_xlnm.Print_Titles" localSheetId="0">'설계내역서-14m(방음터널)'!$1:$2</definedName>
    <definedName name="_xlnm.Print_Titles" localSheetId="2">'설계내역서-18.3m(방음터널)'!$1:$2</definedName>
    <definedName name="_xlnm.Print_Titles" localSheetId="1">'수량산출서-14m(방음터널)'!$1:$4</definedName>
    <definedName name="_xlnm.Print_Titles" localSheetId="3">'수량산출서-18.3m(방음터널)'!$1:$4</definedName>
    <definedName name="_xlnm.Print_Titles">[20]부대내역!$A$1:$IV$4</definedName>
    <definedName name="PRINT_TITLES_MI">[20]부대내역!$A$1:$IV$4</definedName>
    <definedName name="PS">#REF!</definedName>
    <definedName name="PT" localSheetId="5">#REF!</definedName>
    <definedName name="PT" localSheetId="4">[8]교각1!#REF!</definedName>
    <definedName name="PT">#REF!</definedName>
    <definedName name="Q">#REF!</definedName>
    <definedName name="Qe앨" localSheetId="5">#REF!</definedName>
    <definedName name="Qe앨">#REF!</definedName>
    <definedName name="qi" localSheetId="5">[1]설계조건!#REF!</definedName>
    <definedName name="qi">[1]설계조건!#REF!</definedName>
    <definedName name="QL">[18]설계조건!$Y$40</definedName>
    <definedName name="qor" hidden="1">[23]실행철강하도!$A$1:$A$4</definedName>
    <definedName name="qq" localSheetId="5" hidden="1">{#N/A,#N/A,FALSE,"단가표지"}</definedName>
    <definedName name="qq" localSheetId="0" hidden="1">{#N/A,#N/A,FALSE,"단가표지"}</definedName>
    <definedName name="qq" localSheetId="2" hidden="1">{#N/A,#N/A,FALSE,"단가표지"}</definedName>
    <definedName name="qq" localSheetId="1" hidden="1">{#N/A,#N/A,FALSE,"단가표지"}</definedName>
    <definedName name="qq" localSheetId="3" hidden="1">{#N/A,#N/A,FALSE,"단가표지"}</definedName>
    <definedName name="qq" hidden="1">{#N/A,#N/A,FALSE,"단가표지"}</definedName>
    <definedName name="qu" localSheetId="5">#REF!</definedName>
    <definedName name="qu">#REF!</definedName>
    <definedName name="qw" localSheetId="5" hidden="1">{#N/A,#N/A,FALSE,"단가표지"}</definedName>
    <definedName name="qw" localSheetId="0" hidden="1">{#N/A,#N/A,FALSE,"단가표지"}</definedName>
    <definedName name="qw" localSheetId="2" hidden="1">{#N/A,#N/A,FALSE,"단가표지"}</definedName>
    <definedName name="qw" localSheetId="1" hidden="1">{#N/A,#N/A,FALSE,"단가표지"}</definedName>
    <definedName name="qw" localSheetId="3" hidden="1">{#N/A,#N/A,FALSE,"단가표지"}</definedName>
    <definedName name="qw" hidden="1">{#N/A,#N/A,FALSE,"단가표지"}</definedName>
    <definedName name="q디" localSheetId="5">#REF!</definedName>
    <definedName name="q디">#REF!</definedName>
    <definedName name="q앨" localSheetId="5">#REF!</definedName>
    <definedName name="q앨">#REF!</definedName>
    <definedName name="RAD" localSheetId="5">#REF!</definedName>
    <definedName name="RAD">#REF!</definedName>
    <definedName name="_xlnm.Recorder" localSheetId="5">#REF!</definedName>
    <definedName name="_xlnm.Recorder" localSheetId="4">#REF!</definedName>
    <definedName name="_xlnm.Recorder">#REF!</definedName>
    <definedName name="rkdkd" localSheetId="5" hidden="1">{#N/A,#N/A,FALSE,"2~8번"}</definedName>
    <definedName name="rkdkd" localSheetId="0" hidden="1">{#N/A,#N/A,FALSE,"2~8번"}</definedName>
    <definedName name="rkdkd" localSheetId="2" hidden="1">{#N/A,#N/A,FALSE,"2~8번"}</definedName>
    <definedName name="rkdkd" localSheetId="1" hidden="1">{#N/A,#N/A,FALSE,"2~8번"}</definedName>
    <definedName name="rkdkd" localSheetId="3" hidden="1">{#N/A,#N/A,FALSE,"2~8번"}</definedName>
    <definedName name="rkdkd" hidden="1">{#N/A,#N/A,FALSE,"2~8번"}</definedName>
    <definedName name="Rl이" localSheetId="5">#REF!</definedName>
    <definedName name="Rl이">#REF!</definedName>
    <definedName name="Rl일" localSheetId="5">#REF!</definedName>
    <definedName name="Rl일">#REF!</definedName>
    <definedName name="RPE">#REF!</definedName>
    <definedName name="S">'[24]1.설계기준'!#REF!</definedName>
    <definedName name="S_BB">#REF!</definedName>
    <definedName name="S_BU">#REF!</definedName>
    <definedName name="S_EF">#REF!</definedName>
    <definedName name="SADE">#REF!</definedName>
    <definedName name="SAFDAF" hidden="1">{"'Firr(선)'!$AS$1:$AY$62","'Firr(사)'!$AS$1:$AY$62","'Firr(회)'!$AS$1:$AY$62","'Firr(선)'!$L$1:$V$62","'Firr(사)'!$L$1:$V$62","'Firr(회)'!$L$1:$V$62"}</definedName>
    <definedName name="SALI">#REF!</definedName>
    <definedName name="Sck">'[25]1.설계기준'!#REF!</definedName>
    <definedName name="sd">[12]input!$P$1</definedName>
    <definedName name="SDAS" hidden="1">{"'Firr(선)'!$AS$1:$AY$62","'Firr(사)'!$AS$1:$AY$62","'Firr(회)'!$AS$1:$AY$62","'Firr(선)'!$L$1:$V$62","'Firr(사)'!$L$1:$V$62","'Firr(회)'!$L$1:$V$62"}</definedName>
    <definedName name="sdg" localSheetId="5" hidden="1">#REF!</definedName>
    <definedName name="sdg" hidden="1">#REF!</definedName>
    <definedName name="sheet" hidden="1">{#N/A,#N/A,FALSE,"골재소요량";#N/A,#N/A,FALSE,"골재소요량"}</definedName>
    <definedName name="SIGCK1">[18]설계조건!$I$64</definedName>
    <definedName name="SIGY1">[18]설계조건!$M$64</definedName>
    <definedName name="sinchook" localSheetId="5">#REF!</definedName>
    <definedName name="sinchook">#REF!</definedName>
    <definedName name="SLFE">#REF!</definedName>
    <definedName name="SLFO">#REF!</definedName>
    <definedName name="SPACE">#REF!</definedName>
    <definedName name="ss" localSheetId="5" hidden="1">{#N/A,#N/A,FALSE,"운반시간"}</definedName>
    <definedName name="ss" localSheetId="0" hidden="1">{#N/A,#N/A,FALSE,"운반시간"}</definedName>
    <definedName name="ss" localSheetId="2" hidden="1">{#N/A,#N/A,FALSE,"운반시간"}</definedName>
    <definedName name="ss" localSheetId="1" hidden="1">{#N/A,#N/A,FALSE,"운반시간"}</definedName>
    <definedName name="ss" localSheetId="3" hidden="1">{#N/A,#N/A,FALSE,"운반시간"}</definedName>
    <definedName name="ss" hidden="1">{#N/A,#N/A,FALSE,"운반시간"}</definedName>
    <definedName name="SUO_REA">#REF!</definedName>
    <definedName name="SUO_TOE">#REF!</definedName>
    <definedName name="SW">#REF!</definedName>
    <definedName name="SW시험기사">#REF!</definedName>
    <definedName name="sy">#REF!</definedName>
    <definedName name="T" localSheetId="5">#REF!</definedName>
    <definedName name="T" localSheetId="4">[8]교각1!#REF!</definedName>
    <definedName name="T">#REF!</definedName>
    <definedName name="ta">'[26]1.설계조건'!$P$39</definedName>
    <definedName name="Tb" localSheetId="5">#REF!</definedName>
    <definedName name="Tb">#REF!</definedName>
    <definedName name="Tba" localSheetId="5">#REF!</definedName>
    <definedName name="Tba">#REF!</definedName>
    <definedName name="Ted" localSheetId="5">#REF!</definedName>
    <definedName name="Ted">#REF!</definedName>
    <definedName name="Tel" localSheetId="5">#REF!</definedName>
    <definedName name="Tel">#REF!</definedName>
    <definedName name="Tl" localSheetId="5">#REF!</definedName>
    <definedName name="Tl">#REF!</definedName>
    <definedName name="Tra" localSheetId="5">#REF!</definedName>
    <definedName name="Tra">#REF!</definedName>
    <definedName name="Tsa" localSheetId="5">#REF!</definedName>
    <definedName name="Tsa">#REF!</definedName>
    <definedName name="tt" localSheetId="5" hidden="1">{#N/A,#N/A,FALSE,"단가표지"}</definedName>
    <definedName name="tt" localSheetId="0" hidden="1">{#N/A,#N/A,FALSE,"단가표지"}</definedName>
    <definedName name="tt" localSheetId="2" hidden="1">{#N/A,#N/A,FALSE,"단가표지"}</definedName>
    <definedName name="tt" localSheetId="1" hidden="1">{#N/A,#N/A,FALSE,"단가표지"}</definedName>
    <definedName name="tt" localSheetId="3" hidden="1">{#N/A,#N/A,FALSE,"단가표지"}</definedName>
    <definedName name="tt" hidden="1">{#N/A,#N/A,FALSE,"단가표지"}</definedName>
    <definedName name="Ty1H1" localSheetId="5">#REF!</definedName>
    <definedName name="Ty1H1">#REF!</definedName>
    <definedName name="Ty1H2" localSheetId="5">#REF!</definedName>
    <definedName name="Ty1H2">#REF!</definedName>
    <definedName name="Ty1H3" localSheetId="5">#REF!</definedName>
    <definedName name="Ty1H3">#REF!</definedName>
    <definedName name="Ty1Hun1" localSheetId="5">#REF!</definedName>
    <definedName name="Ty1Hun1">#REF!</definedName>
    <definedName name="Ty1Hun2" localSheetId="5">#REF!</definedName>
    <definedName name="Ty1Hun2">#REF!</definedName>
    <definedName name="Ty1K1" localSheetId="5">#REF!</definedName>
    <definedName name="Ty1K1">#REF!</definedName>
    <definedName name="Ty1K2" localSheetId="5">#REF!</definedName>
    <definedName name="Ty1K2">#REF!</definedName>
    <definedName name="Ty1L1" localSheetId="5">#REF!</definedName>
    <definedName name="Ty1L1">#REF!</definedName>
    <definedName name="Ty1L2" localSheetId="5">#REF!</definedName>
    <definedName name="Ty1L2">#REF!</definedName>
    <definedName name="Ty1L3" localSheetId="5">#REF!</definedName>
    <definedName name="Ty1L3">#REF!</definedName>
    <definedName name="Ty1L4" localSheetId="5">#REF!</definedName>
    <definedName name="Ty1L4">#REF!</definedName>
    <definedName name="Ty1L5" localSheetId="5">#REF!</definedName>
    <definedName name="Ty1L5">#REF!</definedName>
    <definedName name="Ty1L6" localSheetId="5">#REF!</definedName>
    <definedName name="Ty1L6">#REF!</definedName>
    <definedName name="Ty1TH" localSheetId="5">#REF!</definedName>
    <definedName name="Ty1TH">#REF!</definedName>
    <definedName name="Ty1TL" localSheetId="5">#REF!</definedName>
    <definedName name="Ty1TL">#REF!</definedName>
    <definedName name="Ty2H1" localSheetId="5">#REF!</definedName>
    <definedName name="Ty2H1">#REF!</definedName>
    <definedName name="Ty2H2" localSheetId="5">#REF!</definedName>
    <definedName name="Ty2H2">#REF!</definedName>
    <definedName name="Ty2H3" localSheetId="5">#REF!</definedName>
    <definedName name="Ty2H3">#REF!</definedName>
    <definedName name="Ty2Hun1" localSheetId="5">#REF!</definedName>
    <definedName name="Ty2Hun1">#REF!</definedName>
    <definedName name="Ty2Hun2" localSheetId="5">#REF!</definedName>
    <definedName name="Ty2Hun2">#REF!</definedName>
    <definedName name="Ty2K1" localSheetId="5">#REF!</definedName>
    <definedName name="Ty2K1">#REF!</definedName>
    <definedName name="Ty2K2" localSheetId="5">#REF!</definedName>
    <definedName name="Ty2K2">#REF!</definedName>
    <definedName name="Ty2L1" localSheetId="5">#REF!</definedName>
    <definedName name="Ty2L1">#REF!</definedName>
    <definedName name="Ty2L2" localSheetId="5">#REF!</definedName>
    <definedName name="Ty2L2">#REF!</definedName>
    <definedName name="Ty2L3" localSheetId="5">#REF!</definedName>
    <definedName name="Ty2L3">#REF!</definedName>
    <definedName name="Ty2L4" localSheetId="5">#REF!</definedName>
    <definedName name="Ty2L4">#REF!</definedName>
    <definedName name="Ty2L5" localSheetId="5">#REF!</definedName>
    <definedName name="Ty2L5">#REF!</definedName>
    <definedName name="Ty2L6" localSheetId="5">#REF!</definedName>
    <definedName name="Ty2L6">#REF!</definedName>
    <definedName name="Ty2TH" localSheetId="5">#REF!</definedName>
    <definedName name="Ty2TH">#REF!</definedName>
    <definedName name="Ty2TL" localSheetId="5">#REF!</definedName>
    <definedName name="Ty2TL">#REF!</definedName>
    <definedName name="ujdffdf" localSheetId="5" hidden="1">{#N/A,#N/A,FALSE,"단가표지"}</definedName>
    <definedName name="ujdffdf" localSheetId="0" hidden="1">{#N/A,#N/A,FALSE,"단가표지"}</definedName>
    <definedName name="ujdffdf" localSheetId="2" hidden="1">{#N/A,#N/A,FALSE,"단가표지"}</definedName>
    <definedName name="ujdffdf" localSheetId="1" hidden="1">{#N/A,#N/A,FALSE,"단가표지"}</definedName>
    <definedName name="ujdffdf" localSheetId="3" hidden="1">{#N/A,#N/A,FALSE,"단가표지"}</definedName>
    <definedName name="ujdffdf" hidden="1">{#N/A,#N/A,FALSE,"단가표지"}</definedName>
    <definedName name="ul" localSheetId="5">[1]설계조건!#REF!</definedName>
    <definedName name="ul">[1]설계조건!#REF!</definedName>
    <definedName name="um" localSheetId="5">[1]설계조건!#REF!</definedName>
    <definedName name="um">[1]설계조건!#REF!</definedName>
    <definedName name="uw" localSheetId="5">[1]설계조건!#REF!</definedName>
    <definedName name="uw">[1]설계조건!#REF!</definedName>
    <definedName name="VMAX">#N/A</definedName>
    <definedName name="WA" localSheetId="5">#REF!</definedName>
    <definedName name="WA" localSheetId="4">[8]교각1!#REF!</definedName>
    <definedName name="WA">#REF!</definedName>
    <definedName name="WALL" localSheetId="5">[1]설계조건!#REF!</definedName>
    <definedName name="WALL">[1]설계조건!#REF!</definedName>
    <definedName name="WB">#REF!</definedName>
    <definedName name="WC">#REF!</definedName>
    <definedName name="WD">#REF!</definedName>
    <definedName name="WD_P">#REF!</definedName>
    <definedName name="WD_W">#REF!</definedName>
    <definedName name="wererr" localSheetId="5" hidden="1">{#N/A,#N/A,FALSE,"운반시간"}</definedName>
    <definedName name="wererr" localSheetId="0" hidden="1">{#N/A,#N/A,FALSE,"운반시간"}</definedName>
    <definedName name="wererr" localSheetId="2" hidden="1">{#N/A,#N/A,FALSE,"운반시간"}</definedName>
    <definedName name="wererr" localSheetId="1" hidden="1">{#N/A,#N/A,FALSE,"운반시간"}</definedName>
    <definedName name="wererr" localSheetId="3" hidden="1">{#N/A,#N/A,FALSE,"운반시간"}</definedName>
    <definedName name="wererr" hidden="1">{#N/A,#N/A,FALSE,"운반시간"}</definedName>
    <definedName name="werewr" localSheetId="5" hidden="1">{#N/A,#N/A,FALSE,"골재소요량";#N/A,#N/A,FALSE,"골재소요량"}</definedName>
    <definedName name="werewr" localSheetId="0" hidden="1">{#N/A,#N/A,FALSE,"골재소요량";#N/A,#N/A,FALSE,"골재소요량"}</definedName>
    <definedName name="werewr" localSheetId="2" hidden="1">{#N/A,#N/A,FALSE,"골재소요량";#N/A,#N/A,FALSE,"골재소요량"}</definedName>
    <definedName name="werewr" localSheetId="1" hidden="1">{#N/A,#N/A,FALSE,"골재소요량";#N/A,#N/A,FALSE,"골재소요량"}</definedName>
    <definedName name="werewr" localSheetId="3" hidden="1">{#N/A,#N/A,FALSE,"골재소요량";#N/A,#N/A,FALSE,"골재소요량"}</definedName>
    <definedName name="werewr" hidden="1">{#N/A,#N/A,FALSE,"골재소요량";#N/A,#N/A,FALSE,"골재소요량"}</definedName>
    <definedName name="WH">#REF!</definedName>
    <definedName name="WL" localSheetId="5">#REF!</definedName>
    <definedName name="WL" localSheetId="4">[8]교각1!#REF!</definedName>
    <definedName name="WL">#REF!</definedName>
    <definedName name="wla" localSheetId="5">[1]설계조건!#REF!</definedName>
    <definedName name="wla">[1]설계조건!#REF!</definedName>
    <definedName name="Wm" localSheetId="5">[1]설계조건!#REF!</definedName>
    <definedName name="Wm">[1]설계조건!#REF!</definedName>
    <definedName name="wm.조골재1" localSheetId="5" hidden="1">{#N/A,#N/A,FALSE,"조골재"}</definedName>
    <definedName name="wm.조골재1" localSheetId="0" hidden="1">{#N/A,#N/A,FALSE,"조골재"}</definedName>
    <definedName name="wm.조골재1" localSheetId="2" hidden="1">{#N/A,#N/A,FALSE,"조골재"}</definedName>
    <definedName name="wm.조골재1" localSheetId="1" hidden="1">{#N/A,#N/A,FALSE,"조골재"}</definedName>
    <definedName name="wm.조골재1" localSheetId="3" hidden="1">{#N/A,#N/A,FALSE,"조골재"}</definedName>
    <definedName name="wm.조골재1" hidden="1">{#N/A,#N/A,FALSE,"조골재"}</definedName>
    <definedName name="wn" localSheetId="5">[1]설계조건!#REF!</definedName>
    <definedName name="WN" localSheetId="4">[8]교각1!#REF!</definedName>
    <definedName name="wn">[1]설계조건!#REF!</definedName>
    <definedName name="wrn.2번." localSheetId="5" hidden="1">{#N/A,#N/A,FALSE,"2~8번"}</definedName>
    <definedName name="wrn.2번." localSheetId="0" hidden="1">{#N/A,#N/A,FALSE,"2~8번"}</definedName>
    <definedName name="wrn.2번." localSheetId="2" hidden="1">{#N/A,#N/A,FALSE,"2~8번"}</definedName>
    <definedName name="wrn.2번." localSheetId="1" hidden="1">{#N/A,#N/A,FALSE,"2~8번"}</definedName>
    <definedName name="wrn.2번." localSheetId="3" hidden="1">{#N/A,#N/A,FALSE,"2~8번"}</definedName>
    <definedName name="wrn.2번." hidden="1">{#N/A,#N/A,FALSE,"2~8번"}</definedName>
    <definedName name="wrn.골재소요량." localSheetId="5" hidden="1">{#N/A,#N/A,FALSE,"골재소요량";#N/A,#N/A,FALSE,"골재소요량"}</definedName>
    <definedName name="wrn.골재소요량." localSheetId="0" hidden="1">{#N/A,#N/A,FALSE,"골재소요량";#N/A,#N/A,FALSE,"골재소요량"}</definedName>
    <definedName name="wrn.골재소요량." localSheetId="2" hidden="1">{#N/A,#N/A,FALSE,"골재소요량";#N/A,#N/A,FALSE,"골재소요량"}</definedName>
    <definedName name="wrn.골재소요량." localSheetId="1" hidden="1">{#N/A,#N/A,FALSE,"골재소요량";#N/A,#N/A,FALSE,"골재소요량"}</definedName>
    <definedName name="wrn.골재소요량." localSheetId="3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5" hidden="1">{#N/A,#N/A,FALSE,"전력간선"}</definedName>
    <definedName name="wrn.교육청." localSheetId="0" hidden="1">{#N/A,#N/A,FALSE,"전력간선"}</definedName>
    <definedName name="wrn.교육청." localSheetId="2" hidden="1">{#N/A,#N/A,FALSE,"전력간선"}</definedName>
    <definedName name="wrn.교육청." localSheetId="1" hidden="1">{#N/A,#N/A,FALSE,"전력간선"}</definedName>
    <definedName name="wrn.교육청." localSheetId="3" hidden="1">{#N/A,#N/A,FALSE,"전력간선"}</definedName>
    <definedName name="wrn.교육청." hidden="1">{#N/A,#N/A,FALSE,"전력간선"}</definedName>
    <definedName name="wrn.구조2." localSheetId="5" hidden="1">{#N/A,#N/A,FALSE,"구조2"}</definedName>
    <definedName name="wrn.구조2." localSheetId="0" hidden="1">{#N/A,#N/A,FALSE,"구조2"}</definedName>
    <definedName name="wrn.구조2." localSheetId="2" hidden="1">{#N/A,#N/A,FALSE,"구조2"}</definedName>
    <definedName name="wrn.구조2." localSheetId="1" hidden="1">{#N/A,#N/A,FALSE,"구조2"}</definedName>
    <definedName name="wrn.구조2." localSheetId="3" hidden="1">{#N/A,#N/A,FALSE,"구조2"}</definedName>
    <definedName name="wrn.구조2." hidden="1">{#N/A,#N/A,FALSE,"구조2"}</definedName>
    <definedName name="wrn.단가표지." localSheetId="5" hidden="1">{#N/A,#N/A,FALSE,"단가표지"}</definedName>
    <definedName name="wrn.단가표지." localSheetId="0" hidden="1">{#N/A,#N/A,FALSE,"단가표지"}</definedName>
    <definedName name="wrn.단가표지." localSheetId="2" hidden="1">{#N/A,#N/A,FALSE,"단가표지"}</definedName>
    <definedName name="wrn.단가표지." localSheetId="1" hidden="1">{#N/A,#N/A,FALSE,"단가표지"}</definedName>
    <definedName name="wrn.단가표지." localSheetId="3" hidden="1">{#N/A,#N/A,FALSE,"단가표지"}</definedName>
    <definedName name="wrn.단가표지." hidden="1">{#N/A,#N/A,FALSE,"단가표지"}</definedName>
    <definedName name="wrn.배수1." localSheetId="5" hidden="1">{#N/A,#N/A,FALSE,"배수1"}</definedName>
    <definedName name="wrn.배수1." localSheetId="0" hidden="1">{#N/A,#N/A,FALSE,"배수1"}</definedName>
    <definedName name="wrn.배수1." localSheetId="2" hidden="1">{#N/A,#N/A,FALSE,"배수1"}</definedName>
    <definedName name="wrn.배수1." localSheetId="1" hidden="1">{#N/A,#N/A,FALSE,"배수1"}</definedName>
    <definedName name="wrn.배수1." localSheetId="3" hidden="1">{#N/A,#N/A,FALSE,"배수1"}</definedName>
    <definedName name="wrn.배수1." hidden="1">{#N/A,#N/A,FALSE,"배수1"}</definedName>
    <definedName name="wrn.배수2." localSheetId="5" hidden="1">{#N/A,#N/A,FALSE,"배수2"}</definedName>
    <definedName name="wrn.배수2." localSheetId="0" hidden="1">{#N/A,#N/A,FALSE,"배수2"}</definedName>
    <definedName name="wrn.배수2." localSheetId="2" hidden="1">{#N/A,#N/A,FALSE,"배수2"}</definedName>
    <definedName name="wrn.배수2." localSheetId="1" hidden="1">{#N/A,#N/A,FALSE,"배수2"}</definedName>
    <definedName name="wrn.배수2." localSheetId="3" hidden="1">{#N/A,#N/A,FALSE,"배수2"}</definedName>
    <definedName name="wrn.배수2." hidden="1">{#N/A,#N/A,FALSE,"배수2"}</definedName>
    <definedName name="wrn.부대1." localSheetId="5" hidden="1">{#N/A,#N/A,FALSE,"부대1"}</definedName>
    <definedName name="wrn.부대1." localSheetId="0" hidden="1">{#N/A,#N/A,FALSE,"부대1"}</definedName>
    <definedName name="wrn.부대1." localSheetId="2" hidden="1">{#N/A,#N/A,FALSE,"부대1"}</definedName>
    <definedName name="wrn.부대1." localSheetId="1" hidden="1">{#N/A,#N/A,FALSE,"부대1"}</definedName>
    <definedName name="wrn.부대1." localSheetId="3" hidden="1">{#N/A,#N/A,FALSE,"부대1"}</definedName>
    <definedName name="wrn.부대1." hidden="1">{#N/A,#N/A,FALSE,"부대1"}</definedName>
    <definedName name="wrn.부대2." localSheetId="5" hidden="1">{#N/A,#N/A,FALSE,"부대2"}</definedName>
    <definedName name="wrn.부대2." localSheetId="0" hidden="1">{#N/A,#N/A,FALSE,"부대2"}</definedName>
    <definedName name="wrn.부대2." localSheetId="2" hidden="1">{#N/A,#N/A,FALSE,"부대2"}</definedName>
    <definedName name="wrn.부대2." localSheetId="1" hidden="1">{#N/A,#N/A,FALSE,"부대2"}</definedName>
    <definedName name="wrn.부대2." localSheetId="3" hidden="1">{#N/A,#N/A,FALSE,"부대2"}</definedName>
    <definedName name="wrn.부대2." hidden="1">{#N/A,#N/A,FALSE,"부대2"}</definedName>
    <definedName name="wrn.속도." localSheetId="5" hidden="1">{#N/A,#N/A,FALSE,"속도"}</definedName>
    <definedName name="wrn.속도." localSheetId="0" hidden="1">{#N/A,#N/A,FALSE,"속도"}</definedName>
    <definedName name="wrn.속도." localSheetId="2" hidden="1">{#N/A,#N/A,FALSE,"속도"}</definedName>
    <definedName name="wrn.속도." localSheetId="1" hidden="1">{#N/A,#N/A,FALSE,"속도"}</definedName>
    <definedName name="wrn.속도." localSheetId="3" hidden="1">{#N/A,#N/A,FALSE,"속도"}</definedName>
    <definedName name="wrn.속도." hidden="1">{#N/A,#N/A,FALSE,"속도"}</definedName>
    <definedName name="wrn.운반시간." localSheetId="5" hidden="1">{#N/A,#N/A,FALSE,"운반시간"}</definedName>
    <definedName name="wrn.운반시간." localSheetId="0" hidden="1">{#N/A,#N/A,FALSE,"운반시간"}</definedName>
    <definedName name="wrn.운반시간." localSheetId="2" hidden="1">{#N/A,#N/A,FALSE,"운반시간"}</definedName>
    <definedName name="wrn.운반시간." localSheetId="1" hidden="1">{#N/A,#N/A,FALSE,"운반시간"}</definedName>
    <definedName name="wrn.운반시간." localSheetId="3" hidden="1">{#N/A,#N/A,FALSE,"운반시간"}</definedName>
    <definedName name="wrn.운반시간." hidden="1">{#N/A,#N/A,FALSE,"운반시간"}</definedName>
    <definedName name="wrn.이정표." localSheetId="5" hidden="1">{#N/A,#N/A,FALSE,"이정표"}</definedName>
    <definedName name="wrn.이정표." localSheetId="0" hidden="1">{#N/A,#N/A,FALSE,"이정표"}</definedName>
    <definedName name="wrn.이정표." localSheetId="2" hidden="1">{#N/A,#N/A,FALSE,"이정표"}</definedName>
    <definedName name="wrn.이정표." localSheetId="1" hidden="1">{#N/A,#N/A,FALSE,"이정표"}</definedName>
    <definedName name="wrn.이정표." localSheetId="3" hidden="1">{#N/A,#N/A,FALSE,"이정표"}</definedName>
    <definedName name="wrn.이정표." hidden="1">{#N/A,#N/A,FALSE,"이정표"}</definedName>
    <definedName name="wrn.조골재." localSheetId="5" hidden="1">{#N/A,#N/A,FALSE,"조골재"}</definedName>
    <definedName name="wrn.조골재." localSheetId="0" hidden="1">{#N/A,#N/A,FALSE,"조골재"}</definedName>
    <definedName name="wrn.조골재." localSheetId="2" hidden="1">{#N/A,#N/A,FALSE,"조골재"}</definedName>
    <definedName name="wrn.조골재." localSheetId="1" hidden="1">{#N/A,#N/A,FALSE,"조골재"}</definedName>
    <definedName name="wrn.조골재." localSheetId="3" hidden="1">{#N/A,#N/A,FALSE,"조골재"}</definedName>
    <definedName name="wrn.조골재." hidden="1">{#N/A,#N/A,FALSE,"조골재"}</definedName>
    <definedName name="wrn.토공1." localSheetId="5" hidden="1">{#N/A,#N/A,FALSE,"구조1"}</definedName>
    <definedName name="wrn.토공1." localSheetId="0" hidden="1">{#N/A,#N/A,FALSE,"구조1"}</definedName>
    <definedName name="wrn.토공1." localSheetId="2" hidden="1">{#N/A,#N/A,FALSE,"구조1"}</definedName>
    <definedName name="wrn.토공1." localSheetId="1" hidden="1">{#N/A,#N/A,FALSE,"구조1"}</definedName>
    <definedName name="wrn.토공1." localSheetId="3" hidden="1">{#N/A,#N/A,FALSE,"구조1"}</definedName>
    <definedName name="wrn.토공1." hidden="1">{#N/A,#N/A,FALSE,"구조1"}</definedName>
    <definedName name="wrn.토공2." localSheetId="5" hidden="1">{#N/A,#N/A,FALSE,"토공2"}</definedName>
    <definedName name="wrn.토공2." localSheetId="0" hidden="1">{#N/A,#N/A,FALSE,"토공2"}</definedName>
    <definedName name="wrn.토공2." localSheetId="2" hidden="1">{#N/A,#N/A,FALSE,"토공2"}</definedName>
    <definedName name="wrn.토공2." localSheetId="1" hidden="1">{#N/A,#N/A,FALSE,"토공2"}</definedName>
    <definedName name="wrn.토공2." localSheetId="3" hidden="1">{#N/A,#N/A,FALSE,"토공2"}</definedName>
    <definedName name="wrn.토공2." hidden="1">{#N/A,#N/A,FALSE,"토공2"}</definedName>
    <definedName name="wrn.포장1." localSheetId="5" hidden="1">{#N/A,#N/A,FALSE,"포장1";#N/A,#N/A,FALSE,"포장1"}</definedName>
    <definedName name="wrn.포장1." localSheetId="0" hidden="1">{#N/A,#N/A,FALSE,"포장1";#N/A,#N/A,FALSE,"포장1"}</definedName>
    <definedName name="wrn.포장1." localSheetId="2" hidden="1">{#N/A,#N/A,FALSE,"포장1";#N/A,#N/A,FALSE,"포장1"}</definedName>
    <definedName name="wrn.포장1." localSheetId="1" hidden="1">{#N/A,#N/A,FALSE,"포장1";#N/A,#N/A,FALSE,"포장1"}</definedName>
    <definedName name="wrn.포장1." localSheetId="3" hidden="1">{#N/A,#N/A,FALSE,"포장1";#N/A,#N/A,FALSE,"포장1"}</definedName>
    <definedName name="wrn.포장1." hidden="1">{#N/A,#N/A,FALSE,"포장1";#N/A,#N/A,FALSE,"포장1"}</definedName>
    <definedName name="wrn.포장2." localSheetId="5" hidden="1">{#N/A,#N/A,FALSE,"포장2"}</definedName>
    <definedName name="wrn.포장2." localSheetId="0" hidden="1">{#N/A,#N/A,FALSE,"포장2"}</definedName>
    <definedName name="wrn.포장2." localSheetId="2" hidden="1">{#N/A,#N/A,FALSE,"포장2"}</definedName>
    <definedName name="wrn.포장2." localSheetId="1" hidden="1">{#N/A,#N/A,FALSE,"포장2"}</definedName>
    <definedName name="wrn.포장2." localSheetId="3" hidden="1">{#N/A,#N/A,FALSE,"포장2"}</definedName>
    <definedName name="wrn.포장2." hidden="1">{#N/A,#N/A,FALSE,"포장2"}</definedName>
    <definedName name="wrn.표지목차." localSheetId="5" hidden="1">{#N/A,#N/A,FALSE,"표지목차"}</definedName>
    <definedName name="wrn.표지목차." localSheetId="0" hidden="1">{#N/A,#N/A,FALSE,"표지목차"}</definedName>
    <definedName name="wrn.표지목차." localSheetId="2" hidden="1">{#N/A,#N/A,FALSE,"표지목차"}</definedName>
    <definedName name="wrn.표지목차." localSheetId="1" hidden="1">{#N/A,#N/A,FALSE,"표지목차"}</definedName>
    <definedName name="wrn.표지목차." localSheetId="3" hidden="1">{#N/A,#N/A,FALSE,"표지목차"}</definedName>
    <definedName name="wrn.표지목차." hidden="1">{#N/A,#N/A,FALSE,"표지목차"}</definedName>
    <definedName name="wrn.혼합골재." localSheetId="5" hidden="1">{#N/A,#N/A,FALSE,"혼합골재"}</definedName>
    <definedName name="wrn.혼합골재." localSheetId="0" hidden="1">{#N/A,#N/A,FALSE,"혼합골재"}</definedName>
    <definedName name="wrn.혼합골재." localSheetId="2" hidden="1">{#N/A,#N/A,FALSE,"혼합골재"}</definedName>
    <definedName name="wrn.혼합골재." localSheetId="1" hidden="1">{#N/A,#N/A,FALSE,"혼합골재"}</definedName>
    <definedName name="wrn.혼합골재." localSheetId="3" hidden="1">{#N/A,#N/A,FALSE,"혼합골재"}</definedName>
    <definedName name="wrn.혼합골재." hidden="1">{#N/A,#N/A,FALSE,"혼합골재"}</definedName>
    <definedName name="Ws삼" localSheetId="5">#REF!</definedName>
    <definedName name="Ws삼">#REF!</definedName>
    <definedName name="Ws이" localSheetId="5">#REF!</definedName>
    <definedName name="Ws이">#REF!</definedName>
    <definedName name="Ws일" localSheetId="5">#REF!</definedName>
    <definedName name="Ws일">#REF!</definedName>
    <definedName name="ww" localSheetId="5" hidden="1">{#N/A,#N/A,FALSE,"골재소요량";#N/A,#N/A,FALSE,"골재소요량"}</definedName>
    <definedName name="ww" localSheetId="0" hidden="1">{#N/A,#N/A,FALSE,"골재소요량";#N/A,#N/A,FALSE,"골재소요량"}</definedName>
    <definedName name="ww" localSheetId="2" hidden="1">{#N/A,#N/A,FALSE,"골재소요량";#N/A,#N/A,FALSE,"골재소요량"}</definedName>
    <definedName name="ww" localSheetId="1" hidden="1">{#N/A,#N/A,FALSE,"골재소요량";#N/A,#N/A,FALSE,"골재소요량"}</definedName>
    <definedName name="ww" localSheetId="3" hidden="1">{#N/A,#N/A,FALSE,"골재소요량";#N/A,#N/A,FALSE,"골재소요량"}</definedName>
    <definedName name="ww" hidden="1">{#N/A,#N/A,FALSE,"골재소요량";#N/A,#N/A,FALSE,"골재소요량"}</definedName>
    <definedName name="X48호선_1_구조물철거집계표_국도48__List" localSheetId="5">#REF!</definedName>
    <definedName name="X48호선_1_구조물철거집계표_국도48__List">#REF!</definedName>
    <definedName name="X9701D_일위대가_List" localSheetId="5">#REF!</definedName>
    <definedName name="X9701D_일위대가_List">#REF!</definedName>
    <definedName name="y" localSheetId="5">#REF!</definedName>
    <definedName name="y">#REF!</definedName>
    <definedName name="YC" localSheetId="5">#REF!</definedName>
    <definedName name="YC">#REF!</definedName>
    <definedName name="YHJ" localSheetId="5">#REF!</definedName>
    <definedName name="YHJ">#REF!</definedName>
    <definedName name="za" hidden="1">[22]실행철강하도!$A$1:$A$4</definedName>
    <definedName name="ㄱㅈㅎ" localSheetId="5" hidden="1">#REF!</definedName>
    <definedName name="ㄱㅈㅎ" hidden="1">#REF!</definedName>
    <definedName name="가1">'[27]1'!$C$3:$N$200</definedName>
    <definedName name="가2">'[27]2'!$C$3:$N$200</definedName>
    <definedName name="가3">'[27]3'!$C$3:$N$200</definedName>
    <definedName name="가4">'[27]4'!$C$3:$N$200</definedName>
    <definedName name="가5">'[27]5'!$C$3:$N$200</definedName>
    <definedName name="가시나무R4">[28]데이타!$E$2</definedName>
    <definedName name="가시나무R5">[28]데이타!$E$3</definedName>
    <definedName name="가시나무R6">[28]데이타!$E$4</definedName>
    <definedName name="가시나무R8">[28]데이타!$E$5</definedName>
    <definedName name="가이즈까향1204">[28]데이타!$E$6</definedName>
    <definedName name="가이즈까향1505">[28]데이타!$E$7</definedName>
    <definedName name="가이즈까향2006">[28]데이타!$E$8</definedName>
    <definedName name="가이즈까향2008">[28]데이타!$E$9</definedName>
    <definedName name="가이즈까향2510">[28]데이타!$E$10</definedName>
    <definedName name="가중나무B10">[28]데이타!$E$19</definedName>
    <definedName name="가중나무B4">[28]데이타!$E$15</definedName>
    <definedName name="가중나무B5">[28]데이타!$E$16</definedName>
    <definedName name="가중나무B6">[28]데이타!$E$17</definedName>
    <definedName name="가중나무B8">[28]데이타!$E$18</definedName>
    <definedName name="간섭장치" localSheetId="5">[5]자재단가!#REF!</definedName>
    <definedName name="간섭장치">[5]자재단가!#REF!</definedName>
    <definedName name="간섭장치규격" localSheetId="5">[5]자재단가!#REF!</definedName>
    <definedName name="간섭장치규격">[5]자재단가!#REF!</definedName>
    <definedName name="간섭장치단가" localSheetId="5">[5]자재단가!#REF!</definedName>
    <definedName name="간섭장치단가">[5]자재단가!#REF!</definedName>
    <definedName name="간섭장치단위" localSheetId="5">[5]자재단가!#REF!</definedName>
    <definedName name="간섭장치단위">[5]자재단가!#REF!</definedName>
    <definedName name="감R10">[28]데이타!$E$24</definedName>
    <definedName name="감R12">[28]데이타!$E$25</definedName>
    <definedName name="감R15">[28]데이타!$E$26</definedName>
    <definedName name="감R5">[28]데이타!$E$20</definedName>
    <definedName name="감R6">[28]데이타!$E$21</definedName>
    <definedName name="감R7">[28]데이타!$E$22</definedName>
    <definedName name="감R8">[28]데이타!$E$23</definedName>
    <definedName name="개나리12">[28]데이타!$E$31</definedName>
    <definedName name="개나리3">[28]데이타!$E$27</definedName>
    <definedName name="개나리5">[28]데이타!$E$28</definedName>
    <definedName name="개나리7">[28]데이타!$E$29</definedName>
    <definedName name="개나리9">[28]데이타!$E$30</definedName>
    <definedName name="개쉬땅1204">[28]데이타!$E$32</definedName>
    <definedName name="개쉬땅1506">[28]데이타!$E$33</definedName>
    <definedName name="거푸집">[29]설계기준!#REF!</definedName>
    <definedName name="건축목공">[30]일위대가!#REF!</definedName>
    <definedName name="건축물등기수">#REF!</definedName>
    <definedName name="건축원가" hidden="1">[31]전기!$B$4:$B$163</definedName>
    <definedName name="견적서2" localSheetId="5" hidden="1">{#N/A,#N/A,FALSE,"운반시간"}</definedName>
    <definedName name="견적서2" localSheetId="0" hidden="1">{#N/A,#N/A,FALSE,"운반시간"}</definedName>
    <definedName name="견적서2" localSheetId="2" hidden="1">{#N/A,#N/A,FALSE,"운반시간"}</definedName>
    <definedName name="견적서2" localSheetId="1" hidden="1">{#N/A,#N/A,FALSE,"운반시간"}</definedName>
    <definedName name="견적서2" localSheetId="3" hidden="1">{#N/A,#N/A,FALSE,"운반시간"}</definedName>
    <definedName name="견적서2" hidden="1">{#N/A,#N/A,FALSE,"운반시간"}</definedName>
    <definedName name="겹동백1002">[28]데이타!$E$145</definedName>
    <definedName name="겹동백1204">[28]데이타!$E$146</definedName>
    <definedName name="겹동백1506">[28]데이타!$E$147</definedName>
    <definedName name="겹벗R6">[28]데이타!$E$34</definedName>
    <definedName name="겹벗R8">[28]데이타!$E$35</definedName>
    <definedName name="겹철쭉0304">[28]데이타!$E$36</definedName>
    <definedName name="겹철쭉0506">[28]데이타!$E$37</definedName>
    <definedName name="겹철쭉0608">[28]데이타!$E$38</definedName>
    <definedName name="겹철쭉0810">[28]데이타!$E$39</definedName>
    <definedName name="겹철쭉0812">[28]데이타!$E$40</definedName>
    <definedName name="경유" localSheetId="4">[32]기초단가!$B$32</definedName>
    <definedName name="경유">[2]자재단가!#REF!</definedName>
    <definedName name="경유단가">[5]자재단가!$F$14</definedName>
    <definedName name="경유단위">[2]자재단가!#REF!</definedName>
    <definedName name="계" localSheetId="5">#REF!</definedName>
    <definedName name="계" localSheetId="4">#REF!</definedName>
    <definedName name="계">#REF!</definedName>
    <definedName name="계수B5">[28]데이타!$E$41</definedName>
    <definedName name="계수B6">[28]데이타!$E$42</definedName>
    <definedName name="계수B8">[28]데이타!$E$43</definedName>
    <definedName name="고광3">[28]데이타!$E$44</definedName>
    <definedName name="고광5">[28]데이타!$E$45</definedName>
    <definedName name="고급">#REF!</definedName>
    <definedName name="고급기능">#REF!</definedName>
    <definedName name="고급기능사">[30]일위대가!#REF!</definedName>
    <definedName name="고급기술자">#REF!</definedName>
    <definedName name="고승히">[33]관접합및부설!#REF!</definedName>
    <definedName name="곡동" hidden="1">{"'Firr(선)'!$AS$1:$AY$62","'Firr(사)'!$AS$1:$AY$62","'Firr(회)'!$AS$1:$AY$62","'Firr(선)'!$L$1:$V$62","'Firr(사)'!$L$1:$V$62","'Firr(회)'!$L$1:$V$62"}</definedName>
    <definedName name="곡동1" hidden="1">{"'Firr(선)'!$AS$1:$AY$62","'Firr(사)'!$AS$1:$AY$62","'Firr(회)'!$AS$1:$AY$62","'Firr(선)'!$L$1:$V$62","'Firr(사)'!$L$1:$V$62","'Firr(회)'!$L$1:$V$62"}</definedName>
    <definedName name="곰솔2508">[28]데이타!$E$46</definedName>
    <definedName name="곰솔3010">[28]데이타!$E$47</definedName>
    <definedName name="곰솔R10">[28]데이타!$E$48</definedName>
    <definedName name="곰솔R12">[28]데이타!$E$49</definedName>
    <definedName name="곰솔R15">[28]데이타!$E$50</definedName>
    <definedName name="공1">'[34]1'!$C$3:$N$200</definedName>
    <definedName name="공2">'[34]2'!$C$3:$N$200</definedName>
    <definedName name="공3">'[34]3'!$C$3:$N$200</definedName>
    <definedName name="공4">'[34]4'!$C$3:$N$26</definedName>
    <definedName name="공5">'[34]5'!$C$3:$N$180</definedName>
    <definedName name="공6">'[34]6'!$C$3:$N$50</definedName>
    <definedName name="공구별관로번호">[35]공구!$A$4:$B$235</definedName>
    <definedName name="공구별도로명">[35]공구!$D$3:$E$103</definedName>
    <definedName name="공압축3.5간재" localSheetId="5">#REF!</definedName>
    <definedName name="공압축3.5간재">#REF!</definedName>
    <definedName name="공압축3.5노무" localSheetId="5">#REF!</definedName>
    <definedName name="공압축3.5노무">#REF!</definedName>
    <definedName name="공압축3.5노무야간" localSheetId="5">#REF!</definedName>
    <definedName name="공압축3.5노무야간">#REF!</definedName>
    <definedName name="공압축3.5손료" localSheetId="5">#REF!</definedName>
    <definedName name="공압축3.5손료">#REF!</definedName>
    <definedName name="공압축7.1간재" localSheetId="5">#REF!</definedName>
    <definedName name="공압축7.1간재">#REF!</definedName>
    <definedName name="공압축7.1노무" localSheetId="5">#REF!</definedName>
    <definedName name="공압축7.1노무">#REF!</definedName>
    <definedName name="공압축7.1노무야간" localSheetId="5">#REF!</definedName>
    <definedName name="공압축7.1노무야간">#REF!</definedName>
    <definedName name="공압축7.1손료" localSheetId="5">#REF!</definedName>
    <definedName name="공압축7.1손료">#REF!</definedName>
    <definedName name="과업명">#REF!</definedName>
    <definedName name="곽동준" hidden="1">{"'Firr(선)'!$AS$1:$AY$62","'Firr(사)'!$AS$1:$AY$62","'Firr(회)'!$AS$1:$AY$62","'Firr(선)'!$L$1:$V$62","'Firr(사)'!$L$1:$V$62","'Firr(회)'!$L$1:$V$62"}</definedName>
    <definedName name="곽동중" hidden="1">{"'Firr(선)'!$AS$1:$AY$62","'Firr(사)'!$AS$1:$AY$62","'Firr(회)'!$AS$1:$AY$62","'Firr(선)'!$L$1:$V$62","'Firr(사)'!$L$1:$V$62","'Firr(회)'!$L$1:$V$62"}</definedName>
    <definedName name="관급" localSheetId="5">[3]갑지!#REF!,[3]갑지!#REF!,[3]갑지!#REF!</definedName>
    <definedName name="관급">[3]갑지!#REF!,[3]갑지!#REF!,[3]갑지!#REF!</definedName>
    <definedName name="광나무1003">[28]데이타!$E$51</definedName>
    <definedName name="광나무1203">[28]데이타!$E$52</definedName>
    <definedName name="광나무1506">[28]데이타!$E$53</definedName>
    <definedName name="광편백0405">[28]데이타!$E$153</definedName>
    <definedName name="광편백0507">[28]데이타!$E$154</definedName>
    <definedName name="광편백0509">[28]데이타!$E$155</definedName>
    <definedName name="교폭" localSheetId="5">#REF!</definedName>
    <definedName name="교폭">#REF!</definedName>
    <definedName name="구" localSheetId="5">#REF!</definedName>
    <definedName name="구">#REF!</definedName>
    <definedName name="구상나무1505">[28]데이타!$E$69</definedName>
    <definedName name="구상나무2008">[28]데이타!$E$70</definedName>
    <definedName name="구상나무2510">[28]데이타!$E$71</definedName>
    <definedName name="구상나무3012">[28]데이타!$E$72</definedName>
    <definedName name="구체콘" localSheetId="5">#REF!</definedName>
    <definedName name="구체콘">#REF!</definedName>
    <definedName name="그리스">[32]기초단가!$B$35</definedName>
    <definedName name="금송1006">[28]데이타!$E$73</definedName>
    <definedName name="금송1208">[28]데이타!$E$74</definedName>
    <definedName name="금송1510">[28]데이타!$E$75</definedName>
    <definedName name="기계기사단가" localSheetId="5">#REF!</definedName>
    <definedName name="기계기사단가">#REF!</definedName>
    <definedName name="기본" localSheetId="5">#REF!</definedName>
    <definedName name="기본">#REF!</definedName>
    <definedName name="기술료">#REF!</definedName>
    <definedName name="기술사">[30]일위대가!#REF!</definedName>
    <definedName name="기준품보정">[29]설계기준!#REF!</definedName>
    <definedName name="기초콘" localSheetId="5">#REF!</definedName>
    <definedName name="기초콘">#REF!</definedName>
    <definedName name="기층포설">[33]단가!$C$83</definedName>
    <definedName name="김동" hidden="1">{"'Firr(선)'!$AS$1:$AY$62","'Firr(사)'!$AS$1:$AY$62","'Firr(회)'!$AS$1:$AY$62","'Firr(선)'!$L$1:$V$62","'Firr(사)'!$L$1:$V$62","'Firr(회)'!$L$1:$V$62"}</definedName>
    <definedName name="김동준" hidden="1">{"'Firr(선)'!$AS$1:$AY$62","'Firr(사)'!$AS$1:$AY$62","'Firr(회)'!$AS$1:$AY$62","'Firr(선)'!$L$1:$V$62","'Firr(사)'!$L$1:$V$62","'Firr(회)'!$L$1:$V$62"}</definedName>
    <definedName name="김선미" hidden="1">{"'Firr(선)'!$AS$1:$AY$62","'Firr(사)'!$AS$1:$AY$62","'Firr(회)'!$AS$1:$AY$62","'Firr(선)'!$L$1:$V$62","'Firr(사)'!$L$1:$V$62","'Firr(회)'!$L$1:$V$62"}</definedName>
    <definedName name="김유정" localSheetId="5">#REF!</definedName>
    <definedName name="김유정">#REF!</definedName>
    <definedName name="김종현" localSheetId="5">#REF!</definedName>
    <definedName name="김종현">#REF!</definedName>
    <definedName name="꽃복숭아R3">[28]데이타!$E$58</definedName>
    <definedName name="꽃복숭아R4">[28]데이타!$E$59</definedName>
    <definedName name="꽃복숭아R5">[28]데이타!$E$60</definedName>
    <definedName name="꽃사과R10">[28]데이타!$E$64</definedName>
    <definedName name="꽃사과R4">[28]데이타!$E$61</definedName>
    <definedName name="꽃사과R6">[28]데이타!$E$62</definedName>
    <definedName name="꽃사과R8">[28]데이타!$E$63</definedName>
    <definedName name="꽃아그배R10">[28]데이타!$E$68</definedName>
    <definedName name="꽃아그배R4">[28]데이타!$E$65</definedName>
    <definedName name="꽃아그배R6">[28]데이타!$E$66</definedName>
    <definedName name="꽃아그배R8">[28]데이타!$E$67</definedName>
    <definedName name="꽝꽝0304">[28]데이타!$E$54</definedName>
    <definedName name="꽝꽝0406">[28]데이타!$E$55</definedName>
    <definedName name="꽝꽝0508">[28]데이타!$E$56</definedName>
    <definedName name="꽝꽝0610">[28]데이타!$E$57</definedName>
    <definedName name="ㄴ" localSheetId="5">#REF!</definedName>
    <definedName name="ㄴ">#REF!</definedName>
    <definedName name="ㄴㄱㄹ" localSheetId="5" hidden="1">#REF!</definedName>
    <definedName name="ㄴㄱㄹ" hidden="1">#REF!</definedName>
    <definedName name="ㄴㅁ" localSheetId="5" hidden="1">#REF!</definedName>
    <definedName name="ㄴㅁ" hidden="1">#REF!</definedName>
    <definedName name="낙상홍1004">[28]데이타!$E$76</definedName>
    <definedName name="낙상홍1506">[28]데이타!$E$77</definedName>
    <definedName name="낙상홍1808">[28]데이타!$E$78</definedName>
    <definedName name="낙상홍2010">[28]데이타!$E$79</definedName>
    <definedName name="낙상홍2515">[28]데이타!$E$80</definedName>
    <definedName name="낙우송R10">[28]데이타!$E$84</definedName>
    <definedName name="낙우송R12">[28]데이타!$E$85</definedName>
    <definedName name="낙우송R5">[28]데이타!$E$81</definedName>
    <definedName name="낙우송R6">[28]데이타!$E$82</definedName>
    <definedName name="낙우송R8">[28]데이타!$E$83</definedName>
    <definedName name="내역" localSheetId="5" hidden="1">{#N/A,#N/A,FALSE,"혼합골재"}</definedName>
    <definedName name="내역" localSheetId="0" hidden="1">{#N/A,#N/A,FALSE,"혼합골재"}</definedName>
    <definedName name="내역" localSheetId="2" hidden="1">{#N/A,#N/A,FALSE,"혼합골재"}</definedName>
    <definedName name="내역" localSheetId="1" hidden="1">{#N/A,#N/A,FALSE,"혼합골재"}</definedName>
    <definedName name="내역" localSheetId="3" hidden="1">{#N/A,#N/A,FALSE,"혼합골재"}</definedName>
    <definedName name="내역" hidden="1">{#N/A,#N/A,FALSE,"혼합골재"}</definedName>
    <definedName name="내역_" localSheetId="5">#REF!</definedName>
    <definedName name="내역_">#REF!</definedName>
    <definedName name="내진">#REF!</definedName>
    <definedName name="노르웨이R12">[28]데이타!$E$90</definedName>
    <definedName name="노르웨이R15">[28]데이타!$E$91</definedName>
    <definedName name="노르웨이R4">[28]데이타!$E$86</definedName>
    <definedName name="노르웨이R5">[28]데이타!$E$87</definedName>
    <definedName name="노르웨이R6">[28]데이타!$E$88</definedName>
    <definedName name="노르웨이R8">[28]데이타!$E$89</definedName>
    <definedName name="놀">[36]놀이광장!$C$3:$N$100</definedName>
    <definedName name="놀1">'[37]1'!$C$3:$N$81</definedName>
    <definedName name="놀10">'[37]10'!$C$3:$N$150</definedName>
    <definedName name="놀11">'[37]11'!$C$3:$O$200</definedName>
    <definedName name="놀12">'[37]12'!$C$3:$O$200</definedName>
    <definedName name="놀13">'[37]13'!$C$3:$O$200</definedName>
    <definedName name="놀14">'[37]14'!$C$3:$O$200</definedName>
    <definedName name="놀15">'[37]15'!$C$3:$O$200</definedName>
    <definedName name="놀16">'[37]16'!$C$3:$O$200</definedName>
    <definedName name="놀2">'[37]2'!$C$3:$N$100</definedName>
    <definedName name="놀3">'[37]3'!$C$3:$N$100</definedName>
    <definedName name="놀4">'[37]4'!$C$3:$N$200</definedName>
    <definedName name="놀5">'[37]5'!$C$3:$N$200</definedName>
    <definedName name="놀6">'[37]6'!$C$3:$N$200</definedName>
    <definedName name="놀7">'[37]7'!$C$3:$N$200</definedName>
    <definedName name="놀8">'[37]8'!$C$3:$O$200</definedName>
    <definedName name="놀9">'[37]9'!$C$3:$O$200</definedName>
    <definedName name="높이" localSheetId="5">#REF!</definedName>
    <definedName name="높이">#REF!</definedName>
    <definedName name="눈향L06">[28]데이타!$E$92</definedName>
    <definedName name="눈향L08">[28]데이타!$E$93</definedName>
    <definedName name="눈향L10">[28]데이타!$E$94</definedName>
    <definedName name="눈향L14">[28]데이타!$E$95</definedName>
    <definedName name="눈향L20">[28]데이타!$E$96</definedName>
    <definedName name="느릅R10">[28]데이타!$E$100</definedName>
    <definedName name="느릅R4">[28]데이타!$E$97</definedName>
    <definedName name="느릅R5">[28]데이타!$E$98</definedName>
    <definedName name="느릅R8">[28]데이타!$E$99</definedName>
    <definedName name="느티R10">[28]데이타!$E$104</definedName>
    <definedName name="느티R12">[28]데이타!$E$105</definedName>
    <definedName name="느티R15">[28]데이타!$E$106</definedName>
    <definedName name="느티R18">[28]데이타!$E$107</definedName>
    <definedName name="느티R20">[28]데이타!$E$108</definedName>
    <definedName name="느티R25">[28]데이타!$E$109</definedName>
    <definedName name="느티R30">[28]데이타!$E$110</definedName>
    <definedName name="느티R5">[28]데이타!$E$101</definedName>
    <definedName name="느티R6">[28]데이타!$E$102</definedName>
    <definedName name="느티R8">[28]데이타!$E$103</definedName>
    <definedName name="능소화R2">[28]데이타!$E$111</definedName>
    <definedName name="능소화R4">[28]데이타!$E$112</definedName>
    <definedName name="능소화R6">[28]데이타!$E$113</definedName>
    <definedName name="ㄷㅈㅇ" localSheetId="5" hidden="1">{#N/A,#N/A,FALSE,"혼합골재"}</definedName>
    <definedName name="ㄷㅈㅇ" localSheetId="0" hidden="1">{#N/A,#N/A,FALSE,"혼합골재"}</definedName>
    <definedName name="ㄷㅈㅇ" localSheetId="2" hidden="1">{#N/A,#N/A,FALSE,"혼합골재"}</definedName>
    <definedName name="ㄷㅈㅇ" localSheetId="1" hidden="1">{#N/A,#N/A,FALSE,"혼합골재"}</definedName>
    <definedName name="ㄷㅈㅇ" localSheetId="3" hidden="1">{#N/A,#N/A,FALSE,"혼합골재"}</definedName>
    <definedName name="ㄷㅈㅇ" hidden="1">{#N/A,#N/A,FALSE,"혼합골재"}</definedName>
    <definedName name="다">[36]다목적광장!$C$3:$N$200</definedName>
    <definedName name="단가" localSheetId="5">#REF!</definedName>
    <definedName name="단가" localSheetId="4">#REF!</definedName>
    <definedName name="단가">#REF!</definedName>
    <definedName name="단가비교표">[3]갑지!$D$19:$D$19,[3]갑지!$F$19:$BD$19</definedName>
    <definedName name="단가테이블" localSheetId="5">#REF!</definedName>
    <definedName name="단가테이블">#REF!</definedName>
    <definedName name="단위" localSheetId="5">#REF!</definedName>
    <definedName name="단위">#REF!</definedName>
    <definedName name="단위1111" localSheetId="5">[0]!Macro13</definedName>
    <definedName name="단위1111">[0]!Macro13</definedName>
    <definedName name="단위수량1">#REF!</definedName>
    <definedName name="단위수량2">#REF!</definedName>
    <definedName name="담쟁이L03">[28]데이타!$E$114</definedName>
    <definedName name="대가" localSheetId="5">#REF!,#REF!</definedName>
    <definedName name="대가">#REF!,#REF!</definedName>
    <definedName name="대왕참R10">[28]데이타!$E$118</definedName>
    <definedName name="대왕참R4">[28]데이타!$E$115</definedName>
    <definedName name="대왕참R6">[28]데이타!$E$116</definedName>
    <definedName name="대왕참R8">[28]데이타!$E$117</definedName>
    <definedName name="대추R10">[28]데이타!$E$123</definedName>
    <definedName name="대추R4">[28]데이타!$E$119</definedName>
    <definedName name="대추R5">[28]데이타!$E$120</definedName>
    <definedName name="대추R6">[28]데이타!$E$121</definedName>
    <definedName name="대추R8">[28]데이타!$E$122</definedName>
    <definedName name="댈타5" localSheetId="5">#REF!</definedName>
    <definedName name="댈타5">#REF!</definedName>
    <definedName name="덩굴장미3">[28]데이타!$E$128</definedName>
    <definedName name="덩굴장미4">[28]데이타!$E$129</definedName>
    <definedName name="덩굴장미5">[28]데이타!$E$130</definedName>
    <definedName name="도급공사비" localSheetId="5">'[38]70%'!#REF!</definedName>
    <definedName name="도급공사비">'[38]70%'!#REF!</definedName>
    <definedName name="도장공사비">[33]관접합및부설!#REF!</definedName>
    <definedName name="도화고급">#REF!</definedName>
    <definedName name="도화중급">#REF!</definedName>
    <definedName name="도화초급">#REF!</definedName>
    <definedName name="독일가문비1206">[28]데이타!$E$131</definedName>
    <definedName name="독일가문비1508">[28]데이타!$E$132</definedName>
    <definedName name="독일가문비2010">[28]데이타!$E$133</definedName>
    <definedName name="독일가문비2512">[28]데이타!$E$134</definedName>
    <definedName name="독일가문비3015">[28]데이타!$E$135</definedName>
    <definedName name="독일가문비3518">[28]데이타!$E$136</definedName>
    <definedName name="돈나무0504">[28]데이타!$E$137</definedName>
    <definedName name="돈나무0805">[28]데이타!$E$138</definedName>
    <definedName name="돈나무1007">[28]데이타!$E$139</definedName>
    <definedName name="돈나무1210">[28]데이타!$E$140</definedName>
    <definedName name="동바리" localSheetId="5">#REF!</definedName>
    <definedName name="동바리">#REF!</definedName>
    <definedName name="동백1002">[28]데이타!$E$141</definedName>
    <definedName name="동백1204">[28]데이타!$E$142</definedName>
    <definedName name="동백1506">[28]데이타!$E$143</definedName>
    <definedName name="동백1808">[28]데이타!$E$144</definedName>
    <definedName name="동준" hidden="1">{"'Firr(선)'!$AS$1:$AY$62","'Firr(사)'!$AS$1:$AY$62","'Firr(회)'!$AS$1:$AY$62","'Firr(선)'!$L$1:$V$62","'Firr(사)'!$L$1:$V$62","'Firr(회)'!$L$1:$V$62"}</definedName>
    <definedName name="드라이브파이프">[32]기초단가!$B$29</definedName>
    <definedName name="드라이브파이프슈">[32]기초단가!$B$28</definedName>
    <definedName name="드라이브파이프헤드">[32]기초단가!$B$27</definedName>
    <definedName name="등R2">[28]데이타!$E$156</definedName>
    <definedName name="등R4">[28]데이타!$E$157</definedName>
    <definedName name="등R6">[28]데이타!$E$158</definedName>
    <definedName name="등R8">[28]데이타!$E$159</definedName>
    <definedName name="때죽R10">[28]데이타!$E$127</definedName>
    <definedName name="때죽R4">[28]데이타!$E$124</definedName>
    <definedName name="때죽R6">[28]데이타!$E$125</definedName>
    <definedName name="때죽R8">[28]데이타!$E$126</definedName>
    <definedName name="ㄹ116" localSheetId="5">#REF!</definedName>
    <definedName name="ㄹ116">#REF!</definedName>
    <definedName name="ㄹㄹ" localSheetId="5" hidden="1">{#N/A,#N/A,FALSE,"혼합골재"}</definedName>
    <definedName name="ㄹㄹ" localSheetId="0" hidden="1">{#N/A,#N/A,FALSE,"혼합골재"}</definedName>
    <definedName name="ㄹㄹ" localSheetId="2" hidden="1">{#N/A,#N/A,FALSE,"혼합골재"}</definedName>
    <definedName name="ㄹㄹ" localSheetId="1" hidden="1">{#N/A,#N/A,FALSE,"혼합골재"}</definedName>
    <definedName name="ㄹㄹ" localSheetId="3" hidden="1">{#N/A,#N/A,FALSE,"혼합골재"}</definedName>
    <definedName name="ㄹㄹ" hidden="1">{#N/A,#N/A,FALSE,"혼합골재"}</definedName>
    <definedName name="ㄹㄹㄹ" localSheetId="5" hidden="1">#REF!</definedName>
    <definedName name="ㄹㄹㄹ" localSheetId="1" hidden="1">#REF!</definedName>
    <definedName name="ㄹㄹㄹ" localSheetId="3" hidden="1">#REF!</definedName>
    <definedName name="ㄹㄹㄹ" hidden="1">#REF!</definedName>
    <definedName name="ㄹㄹㄹㄹ" hidden="1">{"'Firr(선)'!$AS$1:$AY$62","'Firr(사)'!$AS$1:$AY$62","'Firr(회)'!$AS$1:$AY$62","'Firr(선)'!$L$1:$V$62","'Firr(사)'!$L$1:$V$62","'Firr(회)'!$L$1:$V$62"}</definedName>
    <definedName name="ㄹ호" localSheetId="5" hidden="1">#REF!</definedName>
    <definedName name="ㄹ호" hidden="1">#REF!</definedName>
    <definedName name="램머Q간재" localSheetId="5">#REF!</definedName>
    <definedName name="램머Q간재">#REF!</definedName>
    <definedName name="램머Q간재10" localSheetId="5">#REF!</definedName>
    <definedName name="램머Q간재10">#REF!</definedName>
    <definedName name="램머Q간재야간" localSheetId="5">#REF!</definedName>
    <definedName name="램머Q간재야간">#REF!</definedName>
    <definedName name="램머Q노무" localSheetId="5">#REF!</definedName>
    <definedName name="램머Q노무">#REF!</definedName>
    <definedName name="램머Q노무10" localSheetId="5">#REF!</definedName>
    <definedName name="램머Q노무10">#REF!</definedName>
    <definedName name="램머Q노무야간" localSheetId="5">#REF!</definedName>
    <definedName name="램머Q노무야간">#REF!</definedName>
    <definedName name="램머Q손료" localSheetId="5">#REF!</definedName>
    <definedName name="램머Q손료">#REF!</definedName>
    <definedName name="램머Q손료10" localSheetId="5">#REF!</definedName>
    <definedName name="램머Q손료10">#REF!</definedName>
    <definedName name="램머Q손료야간" localSheetId="5">#REF!</definedName>
    <definedName name="램머Q손료야간">#REF!</definedName>
    <definedName name="램머간재" localSheetId="5">#REF!</definedName>
    <definedName name="램머간재">#REF!</definedName>
    <definedName name="램머노무" localSheetId="5">#REF!</definedName>
    <definedName name="램머노무">#REF!</definedName>
    <definedName name="램머노무야간" localSheetId="5">#REF!</definedName>
    <definedName name="램머노무야간">#REF!</definedName>
    <definedName name="램머손료" localSheetId="5">#REF!</definedName>
    <definedName name="램머손료">#REF!</definedName>
    <definedName name="레미콘">[0]!레미콘</definedName>
    <definedName name="레이져가공문양" localSheetId="5">[5]자재단가!#REF!</definedName>
    <definedName name="레이져가공문양">[5]자재단가!#REF!</definedName>
    <definedName name="레이져가공문양단가" localSheetId="5">[5]자재단가!#REF!</definedName>
    <definedName name="레이져가공문양단가">[5]자재단가!#REF!</definedName>
    <definedName name="레이져가공문양단위" localSheetId="5">[5]자재단가!#REF!</definedName>
    <definedName name="레이져가공문양단위">[5]자재단가!#REF!</definedName>
    <definedName name="류효정" hidden="1">{"'Firr(선)'!$AS$1:$AY$62","'Firr(사)'!$AS$1:$AY$62","'Firr(회)'!$AS$1:$AY$62","'Firr(선)'!$L$1:$V$62","'Firr(사)'!$L$1:$V$62","'Firr(회)'!$L$1:$V$62"}</definedName>
    <definedName name="ㅁ" localSheetId="5">[1]설계조건!#REF!</definedName>
    <definedName name="ㅁ">[1]설계조건!#REF!</definedName>
    <definedName name="ㅁ1" localSheetId="5">#REF!</definedName>
    <definedName name="ㅁ1" localSheetId="4">#REF!</definedName>
    <definedName name="ㅁ1">#REF!</definedName>
    <definedName name="ㅁ270" localSheetId="5">#REF!</definedName>
    <definedName name="ㅁ270">#REF!</definedName>
    <definedName name="ㅁ309" localSheetId="5">#REF!</definedName>
    <definedName name="ㅁ309">#REF!</definedName>
    <definedName name="ㅁ500" localSheetId="5">#REF!</definedName>
    <definedName name="ㅁ500">#REF!</definedName>
    <definedName name="ㅁ54">#REF!</definedName>
    <definedName name="ㅁㄴ" localSheetId="5" hidden="1">#REF!</definedName>
    <definedName name="ㅁㄴ" hidden="1">#REF!</definedName>
    <definedName name="ㅁㄴㅇㅁㄴㅇ" localSheetId="5" hidden="1">#REF!</definedName>
    <definedName name="ㅁㄴㅇㅁㄴㅇ" hidden="1">#REF!</definedName>
    <definedName name="ㅁㄹㅇ" localSheetId="5">#REF!</definedName>
    <definedName name="ㅁㄹㅇ">#REF!</definedName>
    <definedName name="ㅁㅁ185" localSheetId="5">#REF!</definedName>
    <definedName name="ㅁㅁ185">#REF!</definedName>
    <definedName name="ㅁㅁㅁㅁㅁㅁ" localSheetId="5" hidden="1">#REF!</definedName>
    <definedName name="ㅁㅁㅁㅁㅁㅁ" hidden="1">#REF!</definedName>
    <definedName name="ㅁㅇㄴㄻㄻ" hidden="1">{#N/A,#N/A,FALSE,"배수1"}</definedName>
    <definedName name="마가목R3">[28]데이타!$E$160</definedName>
    <definedName name="마가목R5">[28]데이타!$E$161</definedName>
    <definedName name="마가목R7">[28]데이타!$E$162</definedName>
    <definedName name="만득이" hidden="1">{#N/A,#N/A,FALSE,"2~8번"}</definedName>
    <definedName name="말발도리1003">[28]데이타!$E$163</definedName>
    <definedName name="말발도리1204">[28]데이타!$E$164</definedName>
    <definedName name="말발도리1506">[28]데이타!$E$165</definedName>
    <definedName name="매자0804">[28]데이타!$E$166</definedName>
    <definedName name="매자1005">[28]데이타!$E$167</definedName>
    <definedName name="매크로1">[0]!매크로1</definedName>
    <definedName name="매크로10">[0]!매크로10</definedName>
    <definedName name="매크로11" localSheetId="4">[39]!매크로11</definedName>
    <definedName name="매크로11">[0]!매크로11</definedName>
    <definedName name="매크로12">[0]!매크로12</definedName>
    <definedName name="매크로13">[0]!매크로13</definedName>
    <definedName name="매크로14">[0]!매크로14</definedName>
    <definedName name="매크로15">[0]!매크로15</definedName>
    <definedName name="매크로16">[0]!매크로16</definedName>
    <definedName name="매크로17">[0]!매크로17</definedName>
    <definedName name="매크로19">[0]!매크로19</definedName>
    <definedName name="매크로2">[0]!매크로2</definedName>
    <definedName name="매크로3">[0]!매크로3</definedName>
    <definedName name="매크로4" localSheetId="4">[39]C.배수관공!매크로4</definedName>
    <definedName name="매크로4">[0]!매크로4</definedName>
    <definedName name="매크로5">[0]!매크로5</definedName>
    <definedName name="매크로7">[0]!매크로7</definedName>
    <definedName name="매크로8">[0]!매크로8</definedName>
    <definedName name="매크로9">[0]!매크로9</definedName>
    <definedName name="매화R10">[28]데이타!$E$174</definedName>
    <definedName name="매화R4">[28]데이타!$E$171</definedName>
    <definedName name="매화R6">[28]데이타!$E$172</definedName>
    <definedName name="매화R8">[28]데이타!$E$173</definedName>
    <definedName name="메1" localSheetId="5">#REF!</definedName>
    <definedName name="메1" localSheetId="4">#REF!</definedName>
    <definedName name="메1">#REF!</definedName>
    <definedName name="메타B10">[28]데이타!$E$179</definedName>
    <definedName name="메타B12">[28]데이타!$E$180</definedName>
    <definedName name="메타B15">[28]데이타!$E$181</definedName>
    <definedName name="메타B18">[28]데이타!$E$182</definedName>
    <definedName name="메타B4">[28]데이타!$E$175</definedName>
    <definedName name="메타B5">[28]데이타!$E$176</definedName>
    <definedName name="메타B6">[28]데이타!$E$177</definedName>
    <definedName name="메타B8">[28]데이타!$E$178</definedName>
    <definedName name="메탈크라운">[32]기초단가!$B$26</definedName>
    <definedName name="면적">#REF!</definedName>
    <definedName name="명수">#REF!</definedName>
    <definedName name="명자0604">[28]데이타!$E$183</definedName>
    <definedName name="명자0805">[28]데이타!$E$184</definedName>
    <definedName name="명자1006">[28]데이타!$E$185</definedName>
    <definedName name="명자1208">[28]데이타!$E$186</definedName>
    <definedName name="모감주R10">[28]데이타!$E$190</definedName>
    <definedName name="모감주R4">[28]데이타!$E$187</definedName>
    <definedName name="모감주R6">[28]데이타!$E$188</definedName>
    <definedName name="모감주R8">[28]데이타!$E$189</definedName>
    <definedName name="모과2005">[28]데이타!$E$191</definedName>
    <definedName name="모과2507">[28]데이타!$E$192</definedName>
    <definedName name="모과R10">[28]데이타!$E$195</definedName>
    <definedName name="모과R12">[28]데이타!$E$196</definedName>
    <definedName name="모과R15">[28]데이타!$E$197</definedName>
    <definedName name="모과R20">[28]데이타!$E$198</definedName>
    <definedName name="모과R25">[28]데이타!$E$199</definedName>
    <definedName name="모과R5">[28]데이타!$E$193</definedName>
    <definedName name="모과R8">[28]데이타!$E$194</definedName>
    <definedName name="모란5가지">[28]데이타!$E$200</definedName>
    <definedName name="모란6가지">[28]데이타!$E$201</definedName>
    <definedName name="모빌유">[32]기초단가!$B$33</definedName>
    <definedName name="목련R10">[28]데이타!$E$206</definedName>
    <definedName name="목련R12">[28]데이타!$E$207</definedName>
    <definedName name="목련R15">[28]데이타!$E$208</definedName>
    <definedName name="목련R20">[28]데이타!$E$209</definedName>
    <definedName name="목련R4">[28]데이타!$E$202</definedName>
    <definedName name="목련R5">[28]데이타!$E$203</definedName>
    <definedName name="목련R6">[28]데이타!$E$204</definedName>
    <definedName name="목련R8">[28]데이타!$E$205</definedName>
    <definedName name="목서1506">[28]데이타!$E$213</definedName>
    <definedName name="목서2012">[28]데이타!$E$214</definedName>
    <definedName name="목서2515">[28]데이타!$E$215</definedName>
    <definedName name="목수국1006">[28]데이타!$E$210</definedName>
    <definedName name="목수국1208">[28]데이타!$E$211</definedName>
    <definedName name="목수국1510">[28]데이타!$E$212</definedName>
    <definedName name="목재방음판" localSheetId="5">[5]자재단가!#REF!</definedName>
    <definedName name="목재방음판">[5]자재단가!#REF!</definedName>
    <definedName name="목재방음판규격" localSheetId="5">[5]자재단가!#REF!</definedName>
    <definedName name="목재방음판규격">[5]자재단가!#REF!</definedName>
    <definedName name="목재방음판단가" localSheetId="5">[5]자재단가!#REF!</definedName>
    <definedName name="목재방음판단가">[5]자재단가!#REF!</definedName>
    <definedName name="목재방음판단위" localSheetId="5">[5]자재단가!#REF!</definedName>
    <definedName name="목재방음판단위">[5]자재단가!#REF!</definedName>
    <definedName name="무궁화1003">[28]데이타!$E$216</definedName>
    <definedName name="무궁화1203">[28]데이타!$E$217</definedName>
    <definedName name="무궁화1504">[28]데이타!$E$218</definedName>
    <definedName name="무궁화1805">[28]데이타!$E$219</definedName>
    <definedName name="무궁화2006">[28]데이타!$E$220</definedName>
    <definedName name="문진식" hidden="1">{"'Firr(선)'!$AS$1:$AY$62","'Firr(사)'!$AS$1:$AY$62","'Firr(회)'!$AS$1:$AY$62","'Firr(선)'!$L$1:$V$62","'Firr(사)'!$L$1:$V$62","'Firr(회)'!$L$1:$V$62"}</definedName>
    <definedName name="물푸레R5">[28]데이타!$E$221</definedName>
    <definedName name="물푸레R6">[28]데이타!$E$222</definedName>
    <definedName name="물푸레R8">[28]데이타!$E$223</definedName>
    <definedName name="뮤" localSheetId="5">#REF!</definedName>
    <definedName name="뮤">#REF!</definedName>
    <definedName name="뮤2" localSheetId="5">#REF!</definedName>
    <definedName name="뮤2">#REF!</definedName>
    <definedName name="미선0804">[28]데이타!$E$224</definedName>
    <definedName name="미선1206">[28]데이타!$E$225</definedName>
    <definedName name="바닥몰" localSheetId="5">#REF!</definedName>
    <definedName name="바닥몰">#REF!</definedName>
    <definedName name="반송1012">[28]데이타!$E$148</definedName>
    <definedName name="반송1215">[28]데이타!$E$149</definedName>
    <definedName name="반송1518">[28]데이타!$E$150</definedName>
    <definedName name="반송1520">[28]데이타!$E$151</definedName>
    <definedName name="반송2022">[28]데이타!$E$152</definedName>
    <definedName name="발주처">#REF!</definedName>
    <definedName name="방음벽" localSheetId="5" hidden="1">#REF!</definedName>
    <definedName name="방음벽" hidden="1">#REF!</definedName>
    <definedName name="배관공단가">[33]관접합및부설!#REF!</definedName>
    <definedName name="백02간재" localSheetId="5">#REF!</definedName>
    <definedName name="백02간재">#REF!</definedName>
    <definedName name="백02간재티스제외" localSheetId="5">#REF!</definedName>
    <definedName name="백02간재티스제외">#REF!</definedName>
    <definedName name="백02노무" localSheetId="5">#REF!</definedName>
    <definedName name="백02노무">#REF!</definedName>
    <definedName name="백02노무야간" localSheetId="5">#REF!</definedName>
    <definedName name="백02노무야간">#REF!</definedName>
    <definedName name="백02손료" localSheetId="5">#REF!</definedName>
    <definedName name="백02손료">#REF!</definedName>
    <definedName name="백04간재" localSheetId="5">#REF!</definedName>
    <definedName name="백04간재">#REF!</definedName>
    <definedName name="백04간재티스제외" localSheetId="5">#REF!</definedName>
    <definedName name="백04간재티스제외">#REF!</definedName>
    <definedName name="백04노무" localSheetId="5">#REF!</definedName>
    <definedName name="백04노무">#REF!</definedName>
    <definedName name="백04노무야간" localSheetId="5">#REF!</definedName>
    <definedName name="백04노무야간">#REF!</definedName>
    <definedName name="백04손료" localSheetId="5">#REF!</definedName>
    <definedName name="백04손료">#REF!</definedName>
    <definedName name="백07간재" localSheetId="5">#REF!</definedName>
    <definedName name="백07간재">#REF!</definedName>
    <definedName name="백07노무" localSheetId="5">#REF!</definedName>
    <definedName name="백07노무">#REF!</definedName>
    <definedName name="백07손료" localSheetId="5">#REF!</definedName>
    <definedName name="백07손료">#REF!</definedName>
    <definedName name="번호" localSheetId="5">'[40]Sheet1 (2)'!#REF!</definedName>
    <definedName name="번호" localSheetId="4">#REF!</definedName>
    <definedName name="번호">'[40]Sheet1 (2)'!#REF!</definedName>
    <definedName name="벽높이" localSheetId="5">#REF!</definedName>
    <definedName name="벽높이">#REF!</definedName>
    <definedName name="벽돌" localSheetId="5">#REF!</definedName>
    <definedName name="벽돌">#REF!</definedName>
    <definedName name="벽체" hidden="1">{#N/A,#N/A,FALSE,"혼합골재"}</definedName>
    <definedName name="보오링공">[30]일위대가!#REF!</definedName>
    <definedName name="보정계수1">#REF!</definedName>
    <definedName name="보정계수2">#REF!</definedName>
    <definedName name="보정계수3">#REF!</definedName>
    <definedName name="보정계수4">#REF!</definedName>
    <definedName name="보정계수5">#REF!</definedName>
    <definedName name="보조기층포설">[33]단가!$C$86</definedName>
    <definedName name="보통인부" localSheetId="4">#REF!</definedName>
    <definedName name="보통인부">[28]데이타!$E$659</definedName>
    <definedName name="보통인부B10">[28]식재인부!$C$24</definedName>
    <definedName name="보통인부B4이하">[28]식재인부!$C$18</definedName>
    <definedName name="보통인부B5">[28]식재인부!$C$19</definedName>
    <definedName name="보통인부B6">[28]식재인부!$C$20</definedName>
    <definedName name="보통인부B8">[28]식재인부!$C$22</definedName>
    <definedName name="보통인부R10">[28]식재인부!$C$54</definedName>
    <definedName name="보통인부R12">[28]식재인부!$C$56</definedName>
    <definedName name="보통인부R15">[28]식재인부!$C$59</definedName>
    <definedName name="보통인부R4이하">[28]식재인부!$C$48</definedName>
    <definedName name="보통인부R5">[28]식재인부!$C$49</definedName>
    <definedName name="보통인부R6">[28]식재인부!$C$50</definedName>
    <definedName name="보통인부R7">[28]식재인부!$C$51</definedName>
    <definedName name="보통인부R8">[28]식재인부!$C$52</definedName>
    <definedName name="보통인부단가" localSheetId="5">#REF!</definedName>
    <definedName name="보통인부단가" localSheetId="4">[33]관접합및부설!#REF!</definedName>
    <definedName name="보통인부단가">#REF!</definedName>
    <definedName name="보호상" localSheetId="5">#REF!</definedName>
    <definedName name="보호상">#REF!</definedName>
    <definedName name="보호측" localSheetId="5">#REF!</definedName>
    <definedName name="보호측">#REF!</definedName>
    <definedName name="보호하" localSheetId="5">#REF!</definedName>
    <definedName name="보호하">#REF!</definedName>
    <definedName name="부설비">#REF!</definedName>
    <definedName name="부속자재2m">[2]자재단가!#REF!</definedName>
    <definedName name="부속자재2m규격">[2]자재단가!#REF!</definedName>
    <definedName name="부속자재2m단가">[2]자재단가!#REF!</definedName>
    <definedName name="부속자재2m단위">[2]자재단가!#REF!</definedName>
    <definedName name="부속자재4m" localSheetId="5">[5]자재단가!#REF!</definedName>
    <definedName name="부속자재4m">[5]자재단가!#REF!</definedName>
    <definedName name="부속자재4m규격" localSheetId="5">[5]자재단가!#REF!</definedName>
    <definedName name="부속자재4m규격">[5]자재단가!#REF!</definedName>
    <definedName name="부속자재4m단가" localSheetId="5">[5]자재단가!#REF!</definedName>
    <definedName name="부속자재4m단가">[5]자재단가!#REF!</definedName>
    <definedName name="부속자재4m단위" localSheetId="5">[5]자재단가!#REF!</definedName>
    <definedName name="부속자재4m단위">[5]자재단가!#REF!</definedName>
    <definedName name="브02간재구조물" localSheetId="5">#REF!</definedName>
    <definedName name="브02간재구조물">#REF!</definedName>
    <definedName name="브02노무" localSheetId="5">#REF!</definedName>
    <definedName name="브02노무">#REF!</definedName>
    <definedName name="브02노무야간" localSheetId="5">#REF!</definedName>
    <definedName name="브02노무야간">#REF!</definedName>
    <definedName name="브02손료" localSheetId="5">#REF!</definedName>
    <definedName name="브02손료">#REF!</definedName>
    <definedName name="브04간재구조물" localSheetId="5">#REF!</definedName>
    <definedName name="브04간재구조물">#REF!</definedName>
    <definedName name="브04노무" localSheetId="5">#REF!</definedName>
    <definedName name="브04노무">#REF!</definedName>
    <definedName name="브04노무야간" localSheetId="5">#REF!</definedName>
    <definedName name="브04노무야간">#REF!</definedName>
    <definedName name="브04손료" localSheetId="5">#REF!</definedName>
    <definedName name="브04손료">#REF!</definedName>
    <definedName name="브레이드" localSheetId="5">#REF!</definedName>
    <definedName name="브레이드">#REF!</definedName>
    <definedName name="브이c" localSheetId="5">#REF!</definedName>
    <definedName name="브이c">#REF!</definedName>
    <definedName name="비계" localSheetId="5">#REF!</definedName>
    <definedName name="비계">#REF!</definedName>
    <definedName name="비계공단가">[33]관접합및부설!#REF!</definedName>
    <definedName name="사석채움면적산출" hidden="1">{#N/A,#N/A,FALSE,"2~8번"}</definedName>
    <definedName name="샘플러">[32]기초단가!$B$31</definedName>
    <definedName name="선택층포설다짐">[33]단가!$C$80</definedName>
    <definedName name="소형B손료" localSheetId="5">#REF!</definedName>
    <definedName name="소형B손료">#REF!</definedName>
    <definedName name="수량" localSheetId="5">#REF!</definedName>
    <definedName name="수량">#REF!</definedName>
    <definedName name="수량산출서" localSheetId="5">#REF!</definedName>
    <definedName name="수량산출서">#REF!</definedName>
    <definedName name="수량표지" localSheetId="5">#REF!</definedName>
    <definedName name="수량표지">#REF!</definedName>
    <definedName name="숙박비">[29]설계기준!#REF!</definedName>
    <definedName name="쉬트상" localSheetId="5">#REF!</definedName>
    <definedName name="쉬트상">#REF!</definedName>
    <definedName name="쉬트시" localSheetId="5">#REF!</definedName>
    <definedName name="쉬트시">#REF!</definedName>
    <definedName name="쉬트측" localSheetId="5">#REF!</definedName>
    <definedName name="쉬트측">#REF!</definedName>
    <definedName name="쉬트하" localSheetId="5">#REF!</definedName>
    <definedName name="쉬트하">#REF!</definedName>
    <definedName name="슈">[32]기초단가!$B$30</definedName>
    <definedName name="스라" localSheetId="5" hidden="1">#REF!</definedName>
    <definedName name="스라" hidden="1">#REF!</definedName>
    <definedName name="스라1" localSheetId="5">#REF!</definedName>
    <definedName name="스라1">#REF!</definedName>
    <definedName name="슬릿흡음1" localSheetId="5">[5]자재단가!#REF!</definedName>
    <definedName name="슬릿흡음1">[5]자재단가!#REF!</definedName>
    <definedName name="슬릿흡음1규격" localSheetId="5">[5]자재단가!#REF!</definedName>
    <definedName name="슬릿흡음1규격">[5]자재단가!#REF!</definedName>
    <definedName name="슬릿흡음1단가" localSheetId="5">[5]자재단가!#REF!</definedName>
    <definedName name="슬릿흡음1단가">[5]자재단가!#REF!</definedName>
    <definedName name="슬릿흡음1단위" localSheetId="5">[5]자재단가!#REF!</definedName>
    <definedName name="슬릿흡음1단위">[5]자재단가!#REF!</definedName>
    <definedName name="슬릿흡음2" localSheetId="5">[5]자재단가!#REF!</definedName>
    <definedName name="슬릿흡음2">[5]자재단가!#REF!</definedName>
    <definedName name="슬릿흡음2규격" localSheetId="5">[5]자재단가!#REF!</definedName>
    <definedName name="슬릿흡음2규격">[5]자재단가!#REF!</definedName>
    <definedName name="슬릿흡음2단가" localSheetId="5">[5]자재단가!#REF!</definedName>
    <definedName name="슬릿흡음2단가">[5]자재단가!#REF!</definedName>
    <definedName name="슬릿흡음2단위" localSheetId="5">[5]자재단가!#REF!</definedName>
    <definedName name="슬릿흡음2단위">[5]자재단가!#REF!</definedName>
    <definedName name="슬릿흡음3" localSheetId="5">[5]자재단가!#REF!</definedName>
    <definedName name="슬릿흡음3">[5]자재단가!#REF!</definedName>
    <definedName name="슬릿흡음3규격" localSheetId="5">[5]자재단가!#REF!</definedName>
    <definedName name="슬릿흡음3규격">[5]자재단가!#REF!</definedName>
    <definedName name="슬릿흡음3단가" localSheetId="5">[5]자재단가!#REF!</definedName>
    <definedName name="슬릿흡음3단가">[5]자재단가!#REF!</definedName>
    <definedName name="슬릿흡음3단위" localSheetId="5">[5]자재단가!#REF!</definedName>
    <definedName name="슬릿흡음3단위">[5]자재단가!#REF!</definedName>
    <definedName name="슬릿흡음4" localSheetId="5">[5]자재단가!#REF!</definedName>
    <definedName name="슬릿흡음4">[5]자재단가!#REF!</definedName>
    <definedName name="슬릿흡음4규격" localSheetId="5">[5]자재단가!#REF!</definedName>
    <definedName name="슬릿흡음4규격">[5]자재단가!#REF!</definedName>
    <definedName name="슬릿흡음4단가" localSheetId="5">[5]자재단가!#REF!</definedName>
    <definedName name="슬릿흡음4단가">[5]자재단가!#REF!</definedName>
    <definedName name="슬릿흡음4단위" localSheetId="5">[5]자재단가!#REF!</definedName>
    <definedName name="슬릿흡음4단위">[5]자재단가!#REF!</definedName>
    <definedName name="슬릿흡음5" localSheetId="5">[5]자재단가!#REF!</definedName>
    <definedName name="슬릿흡음5">[5]자재단가!#REF!</definedName>
    <definedName name="슬릿흡음5규격" localSheetId="5">[5]자재단가!#REF!</definedName>
    <definedName name="슬릿흡음5규격">[5]자재단가!#REF!</definedName>
    <definedName name="슬릿흡음5단가" localSheetId="5">[5]자재단가!#REF!</definedName>
    <definedName name="슬릿흡음5단가">[5]자재단가!#REF!</definedName>
    <definedName name="슬릿흡음5단위" localSheetId="5">[5]자재단가!#REF!</definedName>
    <definedName name="슬릿흡음5단위">[5]자재단가!#REF!</definedName>
    <definedName name="슬릿흡음6" localSheetId="5">[5]자재단가!#REF!</definedName>
    <definedName name="슬릿흡음6">[5]자재단가!#REF!</definedName>
    <definedName name="슬릿흡음6규격" localSheetId="5">[5]자재단가!#REF!</definedName>
    <definedName name="슬릿흡음6규격">[5]자재단가!#REF!</definedName>
    <definedName name="슬릿흡음6단가" localSheetId="5">[5]자재단가!#REF!</definedName>
    <definedName name="슬릿흡음6단가">[5]자재단가!#REF!</definedName>
    <definedName name="슬릿흡음6단위" localSheetId="5">[5]자재단가!#REF!</definedName>
    <definedName name="슬릿흡음6단위">[5]자재단가!#REF!</definedName>
    <definedName name="승용교" hidden="1">{#N/A,#N/A,FALSE,"2~8번"}</definedName>
    <definedName name="시멘트골재량">[0]!시멘트골재량</definedName>
    <definedName name="식비">[29]설계기준!#REF!</definedName>
    <definedName name="씨" localSheetId="5">#REF!</definedName>
    <definedName name="씨">#REF!</definedName>
    <definedName name="씨그마ck" localSheetId="5">#REF!</definedName>
    <definedName name="씨그마ck">#REF!</definedName>
    <definedName name="씨그마y" localSheetId="5">#REF!</definedName>
    <definedName name="씨그마y">#REF!</definedName>
    <definedName name="ㅇ560" localSheetId="5">#REF!</definedName>
    <definedName name="ㅇ560">#REF!</definedName>
    <definedName name="ㅇㄴㅁ" hidden="1">[41]실행철강하도!$A$1:$A$4</definedName>
    <definedName name="ㅇㄹㄹ" localSheetId="5" hidden="1">#REF!</definedName>
    <definedName name="ㅇㄹㄹ" localSheetId="1" hidden="1">#REF!</definedName>
    <definedName name="ㅇㄹㄹ" localSheetId="3" hidden="1">#REF!</definedName>
    <definedName name="ㅇㄹㄹ" hidden="1">#REF!</definedName>
    <definedName name="ㅇㅇㅇ" localSheetId="5">#REF!</definedName>
    <definedName name="ㅇㅇㅇ">#REF!</definedName>
    <definedName name="알d" localSheetId="5">#REF!</definedName>
    <definedName name="알d">#REF!</definedName>
    <definedName name="알파1" localSheetId="5">#REF!</definedName>
    <definedName name="알파1">#REF!</definedName>
    <definedName name="알파2" localSheetId="5">#REF!</definedName>
    <definedName name="알파2">#REF!</definedName>
    <definedName name="암거구조물공">#REF!</definedName>
    <definedName name="암거구조물자재대">#REF!</definedName>
    <definedName name="암거단위수량1">#REF!</definedName>
    <definedName name="암거단위수량2">#REF!</definedName>
    <definedName name="암거토공">#REF!</definedName>
    <definedName name="앞굽높이" localSheetId="5">#REF!</definedName>
    <definedName name="앞굽높이">#REF!</definedName>
    <definedName name="앞성토" localSheetId="5">#REF!</definedName>
    <definedName name="앞성토">#REF!</definedName>
    <definedName name="앨c" localSheetId="5">#REF!</definedName>
    <definedName name="앨c">#REF!</definedName>
    <definedName name="앨e" localSheetId="5">#REF!</definedName>
    <definedName name="앨e">#REF!</definedName>
    <definedName name="양매자0403">[28]데이타!$E$168</definedName>
    <definedName name="양매자0505">[28]데이타!$E$169</definedName>
    <definedName name="양매자0606">[28]데이타!$E$170</definedName>
    <definedName name="양면형슬릿1" localSheetId="5">[5]자재단가!#REF!</definedName>
    <definedName name="양면형슬릿1">[5]자재단가!#REF!</definedName>
    <definedName name="양면형슬릿1규격" localSheetId="5">[5]자재단가!#REF!</definedName>
    <definedName name="양면형슬릿1규격">[5]자재단가!#REF!</definedName>
    <definedName name="양면형슬릿1단가" localSheetId="5">[5]자재단가!#REF!</definedName>
    <definedName name="양면형슬릿1단가">[5]자재단가!#REF!</definedName>
    <definedName name="양면형슬릿1단위" localSheetId="5">[5]자재단가!#REF!</definedName>
    <definedName name="양면형슬릿1단위">[5]자재단가!#REF!</definedName>
    <definedName name="양면형슬릿2" localSheetId="5">[5]자재단가!#REF!</definedName>
    <definedName name="양면형슬릿2">[5]자재단가!#REF!</definedName>
    <definedName name="양면형슬릿2규격" localSheetId="5">[5]자재단가!#REF!</definedName>
    <definedName name="양면형슬릿2규격">[5]자재단가!#REF!</definedName>
    <definedName name="양면형슬릿2단가" localSheetId="5">[5]자재단가!#REF!</definedName>
    <definedName name="양면형슬릿2단가">[5]자재단가!#REF!</definedName>
    <definedName name="양면형슬릿2단위" localSheetId="5">[5]자재단가!#REF!</definedName>
    <definedName name="양면형슬릿2단위">[5]자재단가!#REF!</definedName>
    <definedName name="억이상" localSheetId="5" hidden="1">{#N/A,#N/A,FALSE,"2~8번"}</definedName>
    <definedName name="억이상" localSheetId="0" hidden="1">{#N/A,#N/A,FALSE,"2~8번"}</definedName>
    <definedName name="억이상" localSheetId="2" hidden="1">{#N/A,#N/A,FALSE,"2~8번"}</definedName>
    <definedName name="억이상" localSheetId="1" hidden="1">{#N/A,#N/A,FALSE,"2~8번"}</definedName>
    <definedName name="억이상" localSheetId="3" hidden="1">{#N/A,#N/A,FALSE,"2~8번"}</definedName>
    <definedName name="억이상" hidden="1">{#N/A,#N/A,FALSE,"2~8번"}</definedName>
    <definedName name="업체" localSheetId="5" hidden="1">#REF!</definedName>
    <definedName name="업체" hidden="1">#REF!</definedName>
    <definedName name="여비">[29]설계기준!#REF!</definedName>
    <definedName name="연장">[29]설계기준!#REF!</definedName>
    <definedName name="오" hidden="1">[23]실행철강하도!$A$1:$A$4</definedName>
    <definedName name="오수단위수량1">#REF!</definedName>
    <definedName name="오수단위수량2">#REF!</definedName>
    <definedName name="오수돈">#REF!</definedName>
    <definedName name="오수돈2">#REF!</definedName>
    <definedName name="옹" hidden="1">{#N/A,#N/A,FALSE,"골재소요량";#N/A,#N/A,FALSE,"골재소요량"}</definedName>
    <definedName name="옹2되">#REF!</definedName>
    <definedName name="옹2부">#REF!</definedName>
    <definedName name="옹2블캡">#REF!</definedName>
    <definedName name="옹2블표">#REF!</definedName>
    <definedName name="옹2상">#REF!</definedName>
    <definedName name="옹2속">#REF!</definedName>
    <definedName name="옹2잔">#REF!</definedName>
    <definedName name="옹2잡">#REF!</definedName>
    <definedName name="옹2지1">#REF!</definedName>
    <definedName name="옹2지2">#REF!</definedName>
    <definedName name="옹2지3">#REF!</definedName>
    <definedName name="옹2터">#REF!</definedName>
    <definedName name="옹2합">#REF!</definedName>
    <definedName name="옹되">#REF!</definedName>
    <definedName name="옹벽" hidden="1">{#N/A,#N/A,FALSE,"혼합골재"}</definedName>
    <definedName name="옹벽단위" hidden="1">{#N/A,#N/A,FALSE,"골재소요량";#N/A,#N/A,FALSE,"골재소요량"}</definedName>
    <definedName name="옹벽단위수량" hidden="1">{#N/A,#N/A,FALSE,"혼합골재"}</definedName>
    <definedName name="옹벽수량집계표" hidden="1">{#N/A,#N/A,FALSE,"2~8번"}</definedName>
    <definedName name="옹벽수량집계표총괄" hidden="1">{#N/A,#N/A,FALSE,"혼합골재"}</definedName>
    <definedName name="옹부">#REF!</definedName>
    <definedName name="옹블캡">#REF!</definedName>
    <definedName name="옹블표">#REF!</definedName>
    <definedName name="옹상">#REF!</definedName>
    <definedName name="옹속">#REF!</definedName>
    <definedName name="옹잔">#REF!</definedName>
    <definedName name="옹잡">#REF!</definedName>
    <definedName name="옹지1">#REF!</definedName>
    <definedName name="옹지2">#REF!</definedName>
    <definedName name="옹지3">#REF!</definedName>
    <definedName name="옹터">#REF!</definedName>
    <definedName name="옹합">#REF!</definedName>
    <definedName name="용접공" localSheetId="5">#REF!</definedName>
    <definedName name="용접공">#REF!</definedName>
    <definedName name="용접공단가">[33]관접합및부설!#REF!</definedName>
    <definedName name="우수돈">#REF!</definedName>
    <definedName name="우수돈2">#REF!</definedName>
    <definedName name="운1">'[36]1'!$C$3:$N$79</definedName>
    <definedName name="운2">'[36]2'!$C$3:$N$79</definedName>
    <definedName name="운3">'[36]3'!$C$3:$N$100</definedName>
    <definedName name="운4">'[36]4'!$C$3:$N$100</definedName>
    <definedName name="운5">'[36]5'!$C$3:$N$100</definedName>
    <definedName name="운6">'[36]6'!$C$3:$N$100</definedName>
    <definedName name="운7">'[36]7'!$C$3:$N$100</definedName>
    <definedName name="운8">'[36]8'!$C$3:$N$100</definedName>
    <definedName name="운전사">#REF!</definedName>
    <definedName name="운전사_운반" localSheetId="5">#REF!</definedName>
    <definedName name="운전사_운반">#REF!</definedName>
    <definedName name="원남내역" hidden="1">[42]실행철강하도!$A$1:$A$4</definedName>
    <definedName name="원내역서" localSheetId="5" hidden="1">{#N/A,#N/A,FALSE,"전력간선"}</definedName>
    <definedName name="원내역서" localSheetId="0" hidden="1">{#N/A,#N/A,FALSE,"전력간선"}</definedName>
    <definedName name="원내역서" localSheetId="2" hidden="1">{#N/A,#N/A,FALSE,"전력간선"}</definedName>
    <definedName name="원내역서" localSheetId="1" hidden="1">{#N/A,#N/A,FALSE,"전력간선"}</definedName>
    <definedName name="원내역서" localSheetId="3" hidden="1">{#N/A,#N/A,FALSE,"전력간선"}</definedName>
    <definedName name="원내역서" hidden="1">{#N/A,#N/A,FALSE,"전력간선"}</definedName>
    <definedName name="유">[37]유원장!$C$3:$N$133</definedName>
    <definedName name="의" localSheetId="5" hidden="1">{#N/A,#N/A,FALSE,"운반시간"}</definedName>
    <definedName name="의" localSheetId="0" hidden="1">{#N/A,#N/A,FALSE,"운반시간"}</definedName>
    <definedName name="의" localSheetId="2" hidden="1">{#N/A,#N/A,FALSE,"운반시간"}</definedName>
    <definedName name="의" localSheetId="1" hidden="1">{#N/A,#N/A,FALSE,"운반시간"}</definedName>
    <definedName name="의" localSheetId="3" hidden="1">{#N/A,#N/A,FALSE,"운반시간"}</definedName>
    <definedName name="의" hidden="1">{#N/A,#N/A,FALSE,"운반시간"}</definedName>
    <definedName name="이가" hidden="1">{"'Firr(선)'!$AS$1:$AY$62","'Firr(사)'!$AS$1:$AY$62","'Firr(회)'!$AS$1:$AY$62","'Firr(선)'!$L$1:$V$62","'Firr(사)'!$L$1:$V$62","'Firr(회)'!$L$1:$V$62"}</definedName>
    <definedName name="이공구가설비">'[43]1,2공구원가계산서'!$D$30</definedName>
    <definedName name="이공구간접노무비">'[43]1,2공구원가계산서'!$D$23</definedName>
    <definedName name="이공구기타경비">'[43]1,2공구원가계산서'!$D$29</definedName>
    <definedName name="이공구부가가치세">'[43]2공구산출내역'!$F$174</definedName>
    <definedName name="이공구산재보험료">'[43]1,2공구원가계산서'!$D$27</definedName>
    <definedName name="이공구안전관리비">'[43]1,2공구원가계산서'!$D$28</definedName>
    <definedName name="이공구이윤">'[43]1,2공구원가계산서'!$D$35</definedName>
    <definedName name="이공구일반관리비">'[43]1,2공구원가계산서'!$D$34</definedName>
    <definedName name="이공구품질관리비">'[43]1,2공구원가계산서'!$D$31</definedName>
    <definedName name="이급측량사">[30]일위대가!#REF!</definedName>
    <definedName name="이름">[0]!이름</definedName>
    <definedName name="이름표" localSheetId="5" hidden="1">{#N/A,#N/A,FALSE,"단가표지"}</definedName>
    <definedName name="이름표" localSheetId="0" hidden="1">{#N/A,#N/A,FALSE,"단가표지"}</definedName>
    <definedName name="이름표" localSheetId="2" hidden="1">{#N/A,#N/A,FALSE,"단가표지"}</definedName>
    <definedName name="이름표" localSheetId="1" hidden="1">{#N/A,#N/A,FALSE,"단가표지"}</definedName>
    <definedName name="이름표" localSheetId="3" hidden="1">{#N/A,#N/A,FALSE,"단가표지"}</definedName>
    <definedName name="이름표" hidden="1">{#N/A,#N/A,FALSE,"단가표지"}</definedName>
    <definedName name="이릉" localSheetId="5" hidden="1">#REF!</definedName>
    <definedName name="이릉" hidden="1">#REF!</definedName>
    <definedName name="이삼" localSheetId="5">#REF!</definedName>
    <definedName name="이삼">#REF!</definedName>
    <definedName name="이종훈" hidden="1">[31]전기!$A$4:$A$163</definedName>
    <definedName name="인부">#REF!</definedName>
    <definedName name="일" hidden="1">[23]실행철강하도!$A$1:$A$4</definedName>
    <definedName name="일공구가설비">'[43]1,2공구원가계산서'!$D$12</definedName>
    <definedName name="일공구간접노무비">'[43]1,2공구원가계산서'!$D$5</definedName>
    <definedName name="일공구기타경비">'[43]1,2공구원가계산서'!$D$11</definedName>
    <definedName name="일공구부가가치세">'[43]1공구산출내역서'!$F$745</definedName>
    <definedName name="일공구산재보험료">'[43]1,2공구원가계산서'!$D$9</definedName>
    <definedName name="일공구안전관리비">'[43]1,2공구원가계산서'!$D$10</definedName>
    <definedName name="일공구이윤">'[43]1,2공구원가계산서'!$D$17</definedName>
    <definedName name="일공구일반관리비">'[43]1,2공구원가계산서'!$D$16</definedName>
    <definedName name="일공구직영비">'[43]1공구산출내역서'!$F$746</definedName>
    <definedName name="일공구품질관리비">'[43]1,2공구원가계산서'!$D$13</definedName>
    <definedName name="일급측량사">[30]일위대가!#REF!</definedName>
    <definedName name="일수">#REF!</definedName>
    <definedName name="일위">[3]갑지!$I$27:$I$873,[3]갑지!$I$883:$I$906</definedName>
    <definedName name="입찰금액안" localSheetId="5" hidden="1">[44]집계표!#REF!</definedName>
    <definedName name="입찰금액안" localSheetId="1" hidden="1">[44]집계표!#REF!</definedName>
    <definedName name="입찰금액안" localSheetId="3" hidden="1">[44]집계표!#REF!</definedName>
    <definedName name="입찰금액안" hidden="1">[44]집계표!#REF!</definedName>
    <definedName name="작업반장단가">[33]관접합및부설!#REF!</definedName>
    <definedName name="장비가동시간">[33]관접합및부설!#REF!</definedName>
    <definedName name="장산교" localSheetId="5">#REF!</definedName>
    <definedName name="장산교" localSheetId="4">#REF!</definedName>
    <definedName name="장산교">#REF!</definedName>
    <definedName name="재료집계3" localSheetId="5">[3]갑지!#REF!</definedName>
    <definedName name="재료집계3">[3]갑지!#REF!</definedName>
    <definedName name="저판두께">'[45]#REF'!$AJ$30</definedName>
    <definedName name="전장" localSheetId="5">#REF!</definedName>
    <definedName name="전장">#REF!</definedName>
    <definedName name="접속" localSheetId="5">#REF!</definedName>
    <definedName name="접속">#REF!</definedName>
    <definedName name="접속슬래브" localSheetId="5">[3]갑지!#REF!</definedName>
    <definedName name="접속슬래브">[3]갑지!#REF!</definedName>
    <definedName name="정" localSheetId="5">#REF!</definedName>
    <definedName name="정">#REF!</definedName>
    <definedName name="정근" localSheetId="5">#REF!</definedName>
    <definedName name="정근">#REF!</definedName>
    <definedName name="정보처리1급">#REF!</definedName>
    <definedName name="정비사">#REF!</definedName>
    <definedName name="제경비">#REF!</definedName>
    <definedName name="제도사">[30]일위대가!#REF!</definedName>
    <definedName name="제방설계용역비">[29]내역1!#REF!</definedName>
    <definedName name="조" hidden="1">{"'Firr(선)'!$AS$1:$AY$62","'Firr(사)'!$AS$1:$AY$62","'Firr(회)'!$AS$1:$AY$62","'Firr(선)'!$L$1:$V$62","'Firr(사)'!$L$1:$V$62","'Firr(회)'!$L$1:$V$62"}</definedName>
    <definedName name="조경공">[28]데이타!$E$658</definedName>
    <definedName name="조경공B10">[28]식재인부!$B$24</definedName>
    <definedName name="조경공B4이하">[28]식재인부!$B$18</definedName>
    <definedName name="조경공B5">[28]식재인부!$B$19</definedName>
    <definedName name="조경공B6">[28]식재인부!$B$20</definedName>
    <definedName name="조경공B8">[28]식재인부!$B$22</definedName>
    <definedName name="조경공R10">[28]식재인부!$B$54</definedName>
    <definedName name="조경공R12">[28]식재인부!$B$56</definedName>
    <definedName name="조경공R15">[28]식재인부!$B$59</definedName>
    <definedName name="조경공R4이하">[28]식재인부!$B$48</definedName>
    <definedName name="조경공R5">[28]식재인부!$B$49</definedName>
    <definedName name="조경공R6">[28]식재인부!$B$50</definedName>
    <definedName name="조경공R7">[28]식재인부!$B$51</definedName>
    <definedName name="조경공R8">[28]식재인부!$B$52</definedName>
    <definedName name="조사가" localSheetId="5" hidden="1">[46]입찰안!#REF!</definedName>
    <definedName name="조사가" localSheetId="1" hidden="1">[46]입찰안!#REF!</definedName>
    <definedName name="조사가" localSheetId="3" hidden="1">[46]입찰안!#REF!</definedName>
    <definedName name="조사가" hidden="1">[46]입찰안!#REF!</definedName>
    <definedName name="조원공_1.1_1.5">[28]식재인부!$B$5</definedName>
    <definedName name="조종사">#REF!</definedName>
    <definedName name="조형가이즈까3010">[28]데이타!$E$11</definedName>
    <definedName name="조형가이즈까3012">[28]데이타!$E$12</definedName>
    <definedName name="조형가이즈까3014">[28]데이타!$E$13</definedName>
    <definedName name="조형가이즈까3516">[28]데이타!$E$14</definedName>
    <definedName name="조효" hidden="1">{"'Firr(선)'!$AS$1:$AY$62","'Firr(사)'!$AS$1:$AY$62","'Firr(회)'!$AS$1:$AY$62","'Firr(선)'!$L$1:$V$62","'Firr(사)'!$L$1:$V$62","'Firr(회)'!$L$1:$V$62"}</definedName>
    <definedName name="조효석" hidden="1">{"'Firr(선)'!$AS$1:$AY$62","'Firr(사)'!$AS$1:$AY$62","'Firr(회)'!$AS$1:$AY$62","'Firr(선)'!$L$1:$V$62","'Firr(사)'!$L$1:$V$62","'Firr(회)'!$L$1:$V$62"}</definedName>
    <definedName name="중급">#REF!</definedName>
    <definedName name="중급기능">#REF!</definedName>
    <definedName name="중급기능사">[30]일위대가!#REF!</definedName>
    <definedName name="중급기술자">#REF!</definedName>
    <definedName name="중기운전기사" localSheetId="5">#REF!</definedName>
    <definedName name="중기운전기사">#REF!</definedName>
    <definedName name="지도제작고급">#REF!</definedName>
    <definedName name="지도제작중급">#REF!</definedName>
    <definedName name="지도제작초급">#REF!</definedName>
    <definedName name="지도중급기능">#REF!</definedName>
    <definedName name="지적도복사">[29]설계기준!#REF!</definedName>
    <definedName name="지주가림목" localSheetId="5">[5]자재단가!#REF!</definedName>
    <definedName name="지주가림목">[5]자재단가!#REF!</definedName>
    <definedName name="지주가림목단가" localSheetId="5">[5]자재단가!#REF!</definedName>
    <definedName name="지주가림목단가">[5]자재단가!#REF!</definedName>
    <definedName name="지주가림목단위" localSheetId="5">[5]자재단가!#REF!</definedName>
    <definedName name="지주가림목단위">[5]자재단가!#REF!</definedName>
    <definedName name="직영비">'[43]2공구산출내역'!$F$175</definedName>
    <definedName name="직종">#REF!</definedName>
    <definedName name="진석">[3]갑지!$D$19:$D$19,[3]갑지!$F$19:$BD$19</definedName>
    <definedName name="진희" localSheetId="5" hidden="1">{#N/A,#N/A,FALSE,"혼합골재"}</definedName>
    <definedName name="진희" localSheetId="0" hidden="1">{#N/A,#N/A,FALSE,"혼합골재"}</definedName>
    <definedName name="진희" localSheetId="2" hidden="1">{#N/A,#N/A,FALSE,"혼합골재"}</definedName>
    <definedName name="진희" localSheetId="1" hidden="1">{#N/A,#N/A,FALSE,"혼합골재"}</definedName>
    <definedName name="진희" localSheetId="3" hidden="1">{#N/A,#N/A,FALSE,"혼합골재"}</definedName>
    <definedName name="진희" hidden="1">{#N/A,#N/A,FALSE,"혼합골재"}</definedName>
    <definedName name="집계" localSheetId="5" hidden="1">[47]일위대가1!#REF!</definedName>
    <definedName name="집계" hidden="1">[47]일위대가1!#REF!</definedName>
    <definedName name="착암공" localSheetId="5">#REF!</definedName>
    <definedName name="착암공">#REF!</definedName>
    <definedName name="책임측량사">[30]일위대가!#REF!</definedName>
    <definedName name="철거폭_m" localSheetId="5">#REF!</definedName>
    <definedName name="철거폭_m">#REF!</definedName>
    <definedName name="철공단가" localSheetId="5">#REF!</definedName>
    <definedName name="철공단가">#REF!</definedName>
    <definedName name="철근깨기수량" localSheetId="5">#REF!</definedName>
    <definedName name="철근깨기수량">#REF!</definedName>
    <definedName name="철근항복응력">'[45]#REF'!$G$144</definedName>
    <definedName name="초급">#REF!</definedName>
    <definedName name="초급기능">#REF!</definedName>
    <definedName name="초급기능사">[30]일위대가!#REF!</definedName>
    <definedName name="초급기술자">#REF!</definedName>
    <definedName name="촬영사">#REF!</definedName>
    <definedName name="취입보집계" hidden="1">{#N/A,#N/A,FALSE,"2~8번"}</definedName>
    <definedName name="측량고급">#REF!</definedName>
    <definedName name="측량중급">#REF!</definedName>
    <definedName name="측량초급">#REF!</definedName>
    <definedName name="측량초급기능사">#REF!</definedName>
    <definedName name="측량특급">#REF!</definedName>
    <definedName name="측부">[30]일위대가!#REF!</definedName>
    <definedName name="캇타간재" localSheetId="5">#REF!</definedName>
    <definedName name="캇타간재">#REF!</definedName>
    <definedName name="캇타노무" localSheetId="5">#REF!</definedName>
    <definedName name="캇타노무">#REF!</definedName>
    <definedName name="캇타손료" localSheetId="5">#REF!</definedName>
    <definedName name="캇타손료">#REF!</definedName>
    <definedName name="케이블_1" localSheetId="5">#REF!</definedName>
    <definedName name="케이블_1">#REF!</definedName>
    <definedName name="코_아_튜_브">[32]기초단가!$B$25</definedName>
    <definedName name="콘크리트공칭강도">'[45]#REF'!$G$132</definedName>
    <definedName name="콘크리트타석">[29]설계기준!#REF!</definedName>
    <definedName name="콘크리트타설">[29]설계기준!#REF!</definedName>
    <definedName name="크레인10톤단가">[33]관접합및부설!#REF!</definedName>
    <definedName name="크레인15TON단가">[33]관접합및부설!#REF!</definedName>
    <definedName name="크레인15톤단가">[33]관접합및부설!#REF!</definedName>
    <definedName name="크레인20톤단가">[33]관접합및부설!#REF!</definedName>
    <definedName name="크레인경비">#REF!</definedName>
    <definedName name="크레인노무비">#REF!</definedName>
    <definedName name="크렌인자재비">#REF!</definedName>
    <definedName name="택">[33]단가!$C$85</definedName>
    <definedName name="테1">'[48]1'!$C$3:$N$200</definedName>
    <definedName name="테2">'[48]2'!$C$3:$N$200</definedName>
    <definedName name="테3">'[48]3'!$C$3:$N$200</definedName>
    <definedName name="테4">'[48]4'!$C$3:$N$200</definedName>
    <definedName name="테5">'[48]5'!$C$3:$N$200</definedName>
    <definedName name="테6">'[48]6'!$C$3:$N$200</definedName>
    <definedName name="테7">'[48]7'!$C$3:$N$200</definedName>
    <definedName name="테8">'[48]8'!$C$3:$N$200</definedName>
    <definedName name="토목설계" localSheetId="5" hidden="1">{#N/A,#N/A,FALSE,"골재소요량";#N/A,#N/A,FALSE,"골재소요량"}</definedName>
    <definedName name="토목설계" localSheetId="0" hidden="1">{#N/A,#N/A,FALSE,"골재소요량";#N/A,#N/A,FALSE,"골재소요량"}</definedName>
    <definedName name="토목설계" localSheetId="2" hidden="1">{#N/A,#N/A,FALSE,"골재소요량";#N/A,#N/A,FALSE,"골재소요량"}</definedName>
    <definedName name="토목설계" localSheetId="1" hidden="1">{#N/A,#N/A,FALSE,"골재소요량";#N/A,#N/A,FALSE,"골재소요량"}</definedName>
    <definedName name="토목설계" localSheetId="3" hidden="1">{#N/A,#N/A,FALSE,"골재소요량";#N/A,#N/A,FALSE,"골재소요량"}</definedName>
    <definedName name="토목설계" hidden="1">{#N/A,#N/A,FALSE,"골재소요량";#N/A,#N/A,FALSE,"골재소요량"}</definedName>
    <definedName name="특급">#REF!</definedName>
    <definedName name="특급기술자">#REF!</definedName>
    <definedName name="특별인부" localSheetId="5">#REF!</definedName>
    <definedName name="특별인부" localSheetId="4">#REF!</definedName>
    <definedName name="특별인부">#REF!</definedName>
    <definedName name="특수인부">[30]일위대가!#REF!</definedName>
    <definedName name="파이1" localSheetId="5">#REF!</definedName>
    <definedName name="파이1">#REF!</definedName>
    <definedName name="파이2" localSheetId="5">#REF!</definedName>
    <definedName name="파이2">#REF!</definedName>
    <definedName name="파일" hidden="1">#REF!</definedName>
    <definedName name="팔" localSheetId="5" hidden="1">#REF!</definedName>
    <definedName name="팔" hidden="1">#REF!</definedName>
    <definedName name="페이지" hidden="1">{"'Firr(선)'!$AS$1:$AY$62","'Firr(사)'!$AS$1:$AY$62","'Firr(회)'!$AS$1:$AY$62","'Firr(선)'!$L$1:$V$62","'Firr(사)'!$L$1:$V$62","'Firr(회)'!$L$1:$V$62"}</definedName>
    <definedName name="포장절단">[33]단가!$C$79</definedName>
    <definedName name="포장파취">[33]단가!$C$81</definedName>
    <definedName name="표석">[29]설계기준!#REF!</definedName>
    <definedName name="표지목차2" localSheetId="5" hidden="1">{#N/A,#N/A,FALSE,"표지목차"}</definedName>
    <definedName name="표지목차2" localSheetId="0" hidden="1">{#N/A,#N/A,FALSE,"표지목차"}</definedName>
    <definedName name="표지목차2" localSheetId="2" hidden="1">{#N/A,#N/A,FALSE,"표지목차"}</definedName>
    <definedName name="표지목차2" localSheetId="1" hidden="1">{#N/A,#N/A,FALSE,"표지목차"}</definedName>
    <definedName name="표지목차2" localSheetId="3" hidden="1">{#N/A,#N/A,FALSE,"표지목차"}</definedName>
    <definedName name="표지목차2" hidden="1">{#N/A,#N/A,FALSE,"표지목차"}</definedName>
    <definedName name="표층포설">[33]단가!$C$82</definedName>
    <definedName name="품셈공종">[49]품셈TABLE!$C$2:$C$50</definedName>
    <definedName name="품셈단가">[49]품셈TABLE!$D$2:$D$50</definedName>
    <definedName name="프라임">[33]단가!$C$84</definedName>
    <definedName name="플라타너스B8">[28]데이타!$E$552</definedName>
    <definedName name="필지수">#REF!</definedName>
    <definedName name="ㅎ795">#REF!</definedName>
    <definedName name="하하하" localSheetId="5" hidden="1">{#N/A,#N/A,FALSE,"단가표지"}</definedName>
    <definedName name="하하하" localSheetId="0" hidden="1">{#N/A,#N/A,FALSE,"단가표지"}</definedName>
    <definedName name="하하하" localSheetId="2" hidden="1">{#N/A,#N/A,FALSE,"단가표지"}</definedName>
    <definedName name="하하하" localSheetId="1" hidden="1">{#N/A,#N/A,FALSE,"단가표지"}</definedName>
    <definedName name="하하하" localSheetId="3" hidden="1">{#N/A,#N/A,FALSE,"단가표지"}</definedName>
    <definedName name="하하하" hidden="1">{#N/A,#N/A,FALSE,"단가표지"}</definedName>
    <definedName name="한" localSheetId="5" hidden="1">#REF!</definedName>
    <definedName name="한" hidden="1">#REF!</definedName>
    <definedName name="한동" hidden="1">{#N/A,#N/A,FALSE,"단가표지"}</definedName>
    <definedName name="할증">#REF!</definedName>
    <definedName name="합계" localSheetId="5">[3]갑지!#REF!</definedName>
    <definedName name="합계">[3]갑지!#REF!</definedName>
    <definedName name="합판3" localSheetId="5">#REF!</definedName>
    <definedName name="합판3">#REF!</definedName>
    <definedName name="합판6" localSheetId="5">#REF!</definedName>
    <definedName name="합판6">#REF!</definedName>
    <definedName name="항공사진고급">#REF!</definedName>
    <definedName name="항공사진중급">#REF!</definedName>
    <definedName name="항공사진초급">#REF!</definedName>
    <definedName name="항목1">#REF!</definedName>
    <definedName name="항목10">#REF!</definedName>
    <definedName name="항목11">#REF!</definedName>
    <definedName name="항목12">#REF!</definedName>
    <definedName name="항목13">#REF!</definedName>
    <definedName name="항목14">#REF!</definedName>
    <definedName name="항목15">#REF!</definedName>
    <definedName name="항목16">#REF!</definedName>
    <definedName name="항목17">#REF!</definedName>
    <definedName name="항목18">#REF!</definedName>
    <definedName name="항목19">#REF!</definedName>
    <definedName name="항목2">#REF!</definedName>
    <definedName name="항목20">#REF!</definedName>
    <definedName name="항목3">#REF!</definedName>
    <definedName name="항목4">#REF!</definedName>
    <definedName name="항목5">#REF!</definedName>
    <definedName name="항목6">[50]지구단위계획!$T$15</definedName>
    <definedName name="항목7">#REF!</definedName>
    <definedName name="항목8">#REF!</definedName>
    <definedName name="항목9">#REF!</definedName>
    <definedName name="항법사">#REF!</definedName>
    <definedName name="현지교통비">[29]설계기준!#REF!</definedName>
    <definedName name="호ㅓㅕㅏ6ㅅ서ㅛㅓ" localSheetId="5" hidden="1">[51]입찰안!#REF!</definedName>
    <definedName name="호ㅓㅕㅏ6ㅅ서ㅛㅓ" localSheetId="1" hidden="1">[51]입찰안!#REF!</definedName>
    <definedName name="호ㅓㅕㅏ6ㅅ서ㅛㅓ" localSheetId="3" hidden="1">[51]입찰안!#REF!</definedName>
    <definedName name="호ㅓㅕㅏ6ㅅ서ㅛㅓ" hidden="1">[51]입찰안!#REF!</definedName>
    <definedName name="환율" localSheetId="5">#REF!</definedName>
    <definedName name="환율">#REF!</definedName>
    <definedName name="횟수">#REF!</definedName>
    <definedName name="효석" hidden="1">{"'Firr(선)'!$AS$1:$AY$62","'Firr(사)'!$AS$1:$AY$62","'Firr(회)'!$AS$1:$AY$62","'Firr(선)'!$L$1:$V$62","'Firr(사)'!$L$1:$V$62","'Firr(회)'!$L$1:$V$62"}</definedName>
    <definedName name="휘발유">[32]기초단가!$B$34</definedName>
    <definedName name="휴1">'[52]1'!$C$3:$N$200</definedName>
    <definedName name="휴10">'[52]10'!$C$3:$N$200</definedName>
    <definedName name="휴11">'[52]11'!$C$3:$N$200</definedName>
    <definedName name="휴12">'[52]12'!$C$3:$N$200</definedName>
    <definedName name="휴13">'[52]13'!$C$3:$N$200</definedName>
    <definedName name="휴14">'[52]14'!$C$3:$N$200</definedName>
    <definedName name="휴15">'[52]15'!$C$3:$N$200</definedName>
    <definedName name="휴16">'[52]16'!$C$3:$N$200</definedName>
    <definedName name="휴2">'[52]2'!$C$3:$N$200</definedName>
    <definedName name="휴3">'[52]3'!$C$3:$N$200</definedName>
    <definedName name="휴4">'[52]4'!$C$3:$N$200</definedName>
    <definedName name="휴5">'[52]5'!$C$3:$N$200</definedName>
    <definedName name="휴6">'[52]6'!$C$3:$N$200</definedName>
    <definedName name="휴7">'[52]7'!$C$3:$N$200</definedName>
    <definedName name="휴8">'[52]8'!$C$3:$N$200</definedName>
    <definedName name="휴9">'[52]9'!$C$3:$N$200</definedName>
    <definedName name="ㅏ576" localSheetId="5">#REF!</definedName>
    <definedName name="ㅏ576">#REF!</definedName>
    <definedName name="ㅓㄴㄱ" hidden="1">[41]실행철강하도!$A$1:$A$4</definedName>
    <definedName name="ㅔㅔ" localSheetId="5" hidden="1">[53]집계표!#REF!</definedName>
    <definedName name="ㅔㅔ" localSheetId="1" hidden="1">[53]집계표!#REF!</definedName>
    <definedName name="ㅔㅔ" localSheetId="3" hidden="1">[53]집계표!#REF!</definedName>
    <definedName name="ㅔㅔ" hidden="1">[53]집계표!#REF!</definedName>
    <definedName name="ㅗ" localSheetId="5">#REF!</definedName>
    <definedName name="ㅗ" localSheetId="4">#REF!</definedName>
    <definedName name="ㅗ">#REF!</definedName>
    <definedName name="ㅗㅅ20" localSheetId="5">#REF!</definedName>
    <definedName name="ㅗㅅ20">#REF!</definedName>
    <definedName name="ㅡㅁㅊ개14" localSheetId="5">[0]!Macro13</definedName>
    <definedName name="ㅡㅁㅊ개14">[0]!Macro13</definedName>
    <definedName name="ㅣㅑㅑ" localSheetId="5" hidden="1">{#N/A,#N/A,FALSE,"단가표지"}</definedName>
    <definedName name="ㅣㅑㅑ" localSheetId="0" hidden="1">{#N/A,#N/A,FALSE,"단가표지"}</definedName>
    <definedName name="ㅣㅑㅑ" localSheetId="2" hidden="1">{#N/A,#N/A,FALSE,"단가표지"}</definedName>
    <definedName name="ㅣㅑㅑ" localSheetId="1" hidden="1">{#N/A,#N/A,FALSE,"단가표지"}</definedName>
    <definedName name="ㅣㅑㅑ" localSheetId="3" hidden="1">{#N/A,#N/A,FALSE,"단가표지"}</definedName>
    <definedName name="ㅣㅑㅑ" hidden="1">{#N/A,#N/A,FALSE,"단가표지"}</definedName>
    <definedName name="ㅣㅣ" hidden="1">{#N/A,#N/A,FALSE,"골재소요량";#N/A,#N/A,FALSE,"골재소요량"}</definedName>
  </definedNames>
  <calcPr calcId="181029"/>
</workbook>
</file>

<file path=xl/calcChain.xml><?xml version="1.0" encoding="utf-8"?>
<calcChain xmlns="http://schemas.openxmlformats.org/spreadsheetml/2006/main">
  <c r="L8" i="56" l="1"/>
  <c r="J8" i="56"/>
  <c r="F4" i="66" s="1"/>
  <c r="H8" i="56"/>
  <c r="F5" i="66" s="1"/>
  <c r="F8" i="56"/>
  <c r="F6" i="66" s="1"/>
  <c r="F26" i="66"/>
  <c r="F10" i="66" l="1"/>
  <c r="F27" i="66"/>
  <c r="F28" i="66" s="1"/>
  <c r="J55" i="56" l="1"/>
  <c r="J48" i="56" l="1"/>
  <c r="H55" i="56"/>
  <c r="H46" i="56"/>
  <c r="J42" i="56"/>
  <c r="J102" i="56"/>
  <c r="H102" i="56"/>
  <c r="F102" i="56"/>
  <c r="J50" i="56"/>
  <c r="H50" i="56"/>
  <c r="J61" i="56"/>
  <c r="H61" i="56"/>
  <c r="F61" i="56"/>
  <c r="J59" i="56"/>
  <c r="H59" i="56"/>
  <c r="F59" i="56"/>
  <c r="J58" i="56"/>
  <c r="H58" i="56"/>
  <c r="F58" i="56"/>
  <c r="J54" i="56"/>
  <c r="H54" i="56"/>
  <c r="F54" i="56"/>
  <c r="J53" i="56"/>
  <c r="H53" i="56"/>
  <c r="J52" i="56"/>
  <c r="J49" i="56"/>
  <c r="H49" i="56"/>
  <c r="H48" i="56"/>
  <c r="J46" i="56"/>
  <c r="H43" i="56"/>
  <c r="H42" i="56"/>
  <c r="J43" i="56" l="1"/>
  <c r="F53" i="56"/>
  <c r="L53" i="56" s="1"/>
  <c r="K39" i="56"/>
  <c r="L102" i="56"/>
  <c r="K102" i="56"/>
  <c r="K42" i="56"/>
  <c r="L59" i="56"/>
  <c r="K48" i="56"/>
  <c r="L61" i="56"/>
  <c r="F42" i="56"/>
  <c r="F48" i="56"/>
  <c r="L48" i="56" s="1"/>
  <c r="K46" i="56"/>
  <c r="L58" i="56"/>
  <c r="F43" i="56"/>
  <c r="L43" i="56" s="1"/>
  <c r="F46" i="56"/>
  <c r="L46" i="56" s="1"/>
  <c r="L54" i="56"/>
  <c r="K58" i="56"/>
  <c r="K61" i="56"/>
  <c r="K54" i="56"/>
  <c r="K59" i="56"/>
  <c r="K43" i="56" l="1"/>
  <c r="F55" i="56"/>
  <c r="L55" i="56" s="1"/>
  <c r="K55" i="56"/>
  <c r="K53" i="56"/>
  <c r="L42" i="56"/>
  <c r="J88" i="56" l="1"/>
  <c r="H88" i="56"/>
  <c r="F88" i="56"/>
  <c r="K88" i="56"/>
  <c r="L88" i="56" l="1"/>
  <c r="H52" i="56" l="1"/>
  <c r="F50" i="56"/>
  <c r="L50" i="56" s="1"/>
  <c r="K50" i="56"/>
  <c r="F77" i="56"/>
  <c r="J77" i="56"/>
  <c r="H77" i="56"/>
  <c r="F75" i="56"/>
  <c r="J75" i="56"/>
  <c r="H75" i="56"/>
  <c r="K49" i="56" l="1"/>
  <c r="F49" i="56"/>
  <c r="L49" i="56" s="1"/>
  <c r="L75" i="56"/>
  <c r="L77" i="56"/>
  <c r="K77" i="56"/>
  <c r="K75" i="56"/>
  <c r="J37" i="56"/>
  <c r="H37" i="56"/>
  <c r="K52" i="56" l="1"/>
  <c r="F52" i="56"/>
  <c r="L52" i="56" s="1"/>
  <c r="K37" i="56"/>
  <c r="F37" i="56"/>
  <c r="L37" i="56" l="1"/>
  <c r="K106" i="56" l="1"/>
  <c r="K105" i="56"/>
  <c r="K104" i="56"/>
  <c r="K101" i="56"/>
  <c r="K99" i="56"/>
  <c r="K98" i="56"/>
  <c r="F97" i="56"/>
  <c r="J95" i="56"/>
  <c r="J94" i="56"/>
  <c r="K93" i="56"/>
  <c r="K92" i="56"/>
  <c r="F90" i="56"/>
  <c r="J106" i="56"/>
  <c r="H106" i="56"/>
  <c r="J105" i="56"/>
  <c r="H105" i="56"/>
  <c r="J104" i="56"/>
  <c r="H104" i="56"/>
  <c r="J101" i="56"/>
  <c r="H101" i="56"/>
  <c r="J99" i="56"/>
  <c r="H99" i="56"/>
  <c r="J98" i="56"/>
  <c r="H98" i="56"/>
  <c r="J97" i="56"/>
  <c r="H97" i="56"/>
  <c r="H95" i="56"/>
  <c r="H94" i="56"/>
  <c r="F94" i="56"/>
  <c r="J93" i="56"/>
  <c r="H93" i="56"/>
  <c r="J92" i="56"/>
  <c r="H92" i="56"/>
  <c r="J90" i="56"/>
  <c r="H90" i="56"/>
  <c r="J85" i="56"/>
  <c r="F83" i="56"/>
  <c r="L97" i="56" l="1"/>
  <c r="L94" i="56"/>
  <c r="K90" i="56"/>
  <c r="F93" i="56"/>
  <c r="L93" i="56" s="1"/>
  <c r="F98" i="56"/>
  <c r="L98" i="56" s="1"/>
  <c r="L90" i="56"/>
  <c r="H85" i="56"/>
  <c r="F106" i="56"/>
  <c r="L106" i="56" s="1"/>
  <c r="K94" i="56"/>
  <c r="K95" i="56"/>
  <c r="K97" i="56"/>
  <c r="F105" i="56"/>
  <c r="L105" i="56" s="1"/>
  <c r="F104" i="56"/>
  <c r="F101" i="56"/>
  <c r="L101" i="56" s="1"/>
  <c r="F99" i="56"/>
  <c r="L99" i="56" s="1"/>
  <c r="F92" i="56"/>
  <c r="L92" i="56" s="1"/>
  <c r="F95" i="56"/>
  <c r="L95" i="56" s="1"/>
  <c r="J83" i="56"/>
  <c r="K85" i="56" l="1"/>
  <c r="F85" i="56"/>
  <c r="L85" i="56" s="1"/>
  <c r="L104" i="56"/>
  <c r="J81" i="56" l="1"/>
  <c r="J45" i="56"/>
  <c r="H45" i="56"/>
  <c r="J39" i="56"/>
  <c r="H39" i="56"/>
  <c r="K45" i="56" l="1"/>
  <c r="F45" i="56"/>
  <c r="F39" i="56"/>
  <c r="L39" i="56" s="1"/>
  <c r="J79" i="56"/>
  <c r="H81" i="56"/>
  <c r="H83" i="56"/>
  <c r="L83" i="56" s="1"/>
  <c r="K83" i="56"/>
  <c r="F81" i="56"/>
  <c r="H72" i="56"/>
  <c r="J72" i="56"/>
  <c r="J71" i="56"/>
  <c r="H69" i="56"/>
  <c r="F67" i="56"/>
  <c r="F69" i="56"/>
  <c r="J67" i="56"/>
  <c r="H67" i="56"/>
  <c r="F68" i="56"/>
  <c r="J68" i="56"/>
  <c r="J69" i="56"/>
  <c r="J38" i="56"/>
  <c r="J35" i="56" s="1"/>
  <c r="H38" i="56"/>
  <c r="H35" i="56" s="1"/>
  <c r="H79" i="56" l="1"/>
  <c r="L45" i="56"/>
  <c r="K38" i="56"/>
  <c r="F38" i="56"/>
  <c r="H68" i="56"/>
  <c r="L68" i="56" s="1"/>
  <c r="K81" i="56"/>
  <c r="L81" i="56"/>
  <c r="F79" i="56"/>
  <c r="F71" i="56"/>
  <c r="H71" i="56"/>
  <c r="K67" i="56"/>
  <c r="K69" i="56"/>
  <c r="L67" i="56"/>
  <c r="L69" i="56"/>
  <c r="H66" i="56"/>
  <c r="J66" i="56"/>
  <c r="J64" i="56" s="1"/>
  <c r="E11" i="43"/>
  <c r="K11" i="43" s="1"/>
  <c r="E7" i="43"/>
  <c r="K7" i="43" s="1"/>
  <c r="E20" i="43"/>
  <c r="K20" i="43" s="1"/>
  <c r="E24" i="45"/>
  <c r="E28" i="45"/>
  <c r="K28" i="45" s="1"/>
  <c r="E21" i="45"/>
  <c r="K21" i="45" s="1"/>
  <c r="E16" i="43"/>
  <c r="K16" i="43" s="1"/>
  <c r="E15" i="43"/>
  <c r="K15" i="43" s="1"/>
  <c r="B46" i="46"/>
  <c r="I47" i="46"/>
  <c r="C46" i="46"/>
  <c r="I46" i="46"/>
  <c r="C11" i="46"/>
  <c r="C12" i="46" s="1"/>
  <c r="C8" i="45" s="1"/>
  <c r="C75" i="46"/>
  <c r="C26" i="45"/>
  <c r="B56" i="46"/>
  <c r="C50" i="46"/>
  <c r="C51" i="46" s="1"/>
  <c r="C19" i="45" s="1"/>
  <c r="C45" i="46"/>
  <c r="B45" i="46"/>
  <c r="I42" i="46"/>
  <c r="C42" i="46"/>
  <c r="C43" i="46" s="1"/>
  <c r="C17" i="45" s="1"/>
  <c r="I39" i="46"/>
  <c r="C39" i="46"/>
  <c r="C40" i="46" s="1"/>
  <c r="C16" i="45" s="1"/>
  <c r="I37" i="46"/>
  <c r="C36" i="46"/>
  <c r="B36" i="46"/>
  <c r="I34" i="46"/>
  <c r="C33" i="46"/>
  <c r="B33" i="46"/>
  <c r="I31" i="46"/>
  <c r="C30" i="46"/>
  <c r="C31" i="46" s="1"/>
  <c r="C13" i="45" s="1"/>
  <c r="B30" i="46"/>
  <c r="I28" i="46"/>
  <c r="C27" i="46"/>
  <c r="C28" i="46" s="1"/>
  <c r="C12" i="45" s="1"/>
  <c r="B27" i="46"/>
  <c r="G24" i="46"/>
  <c r="F24" i="46"/>
  <c r="E24" i="46"/>
  <c r="C59" i="46" s="1"/>
  <c r="C60" i="46" s="1"/>
  <c r="C22" i="45" s="1"/>
  <c r="D24" i="46"/>
  <c r="C20" i="46"/>
  <c r="C21" i="46" s="1"/>
  <c r="C10" i="45" s="1"/>
  <c r="C17" i="46"/>
  <c r="B18" i="46" s="1"/>
  <c r="B17" i="46"/>
  <c r="C14" i="46"/>
  <c r="B15" i="46" s="1"/>
  <c r="B14" i="46"/>
  <c r="C8" i="46"/>
  <c r="C79" i="46" s="1"/>
  <c r="C28" i="45" s="1"/>
  <c r="B8" i="46"/>
  <c r="C27" i="45"/>
  <c r="C25" i="45"/>
  <c r="C24" i="45"/>
  <c r="C23" i="45"/>
  <c r="C33" i="45" s="1"/>
  <c r="C5" i="45"/>
  <c r="C4" i="45"/>
  <c r="B55" i="44"/>
  <c r="C11" i="44"/>
  <c r="C12" i="44" s="1"/>
  <c r="C8" i="43" s="1"/>
  <c r="C74" i="44"/>
  <c r="C26" i="43" s="1"/>
  <c r="C49" i="44"/>
  <c r="C50" i="44" s="1"/>
  <c r="C19" i="43" s="1"/>
  <c r="I46" i="44"/>
  <c r="C45" i="44"/>
  <c r="C46" i="44" s="1"/>
  <c r="C18" i="43" s="1"/>
  <c r="B45" i="44"/>
  <c r="I42" i="44"/>
  <c r="C42" i="44"/>
  <c r="C43" i="44" s="1"/>
  <c r="C17" i="43" s="1"/>
  <c r="I39" i="44"/>
  <c r="C39" i="44"/>
  <c r="C40" i="44" s="1"/>
  <c r="C16" i="43" s="1"/>
  <c r="I37" i="44"/>
  <c r="C36" i="44"/>
  <c r="B36" i="44"/>
  <c r="I34" i="44"/>
  <c r="C33" i="44"/>
  <c r="B34" i="44" s="1"/>
  <c r="B33" i="44"/>
  <c r="I31" i="44"/>
  <c r="C30" i="44"/>
  <c r="B30" i="44"/>
  <c r="I28" i="44"/>
  <c r="C27" i="44"/>
  <c r="C28" i="44" s="1"/>
  <c r="C12" i="43" s="1"/>
  <c r="B27" i="44"/>
  <c r="G24" i="44"/>
  <c r="F24" i="44"/>
  <c r="E24" i="44"/>
  <c r="D24" i="44"/>
  <c r="C20" i="44"/>
  <c r="C21" i="44" s="1"/>
  <c r="C10" i="43" s="1"/>
  <c r="C17" i="44"/>
  <c r="C18" i="44" s="1"/>
  <c r="C9" i="43" s="1"/>
  <c r="B17" i="44"/>
  <c r="C14" i="44"/>
  <c r="C15" i="44" s="1"/>
  <c r="C6" i="43" s="1"/>
  <c r="B14" i="44"/>
  <c r="C8" i="44"/>
  <c r="B52" i="44" s="1"/>
  <c r="B8" i="44"/>
  <c r="C27" i="43"/>
  <c r="C25" i="43"/>
  <c r="C24" i="43"/>
  <c r="C23" i="43"/>
  <c r="C33" i="43" s="1"/>
  <c r="C5" i="43"/>
  <c r="C4" i="43"/>
  <c r="E17" i="45"/>
  <c r="K17" i="45" s="1"/>
  <c r="E14" i="43"/>
  <c r="K14" i="43" s="1"/>
  <c r="E17" i="43"/>
  <c r="K17" i="43" s="1"/>
  <c r="E14" i="45"/>
  <c r="K14" i="45" s="1"/>
  <c r="E16" i="45"/>
  <c r="K16" i="45" s="1"/>
  <c r="E15" i="45"/>
  <c r="K15" i="45" s="1"/>
  <c r="C55" i="44"/>
  <c r="C56" i="44" s="1"/>
  <c r="C21" i="43" s="1"/>
  <c r="C15" i="46"/>
  <c r="C6" i="45" s="1"/>
  <c r="C58" i="44"/>
  <c r="C59" i="44" s="1"/>
  <c r="C22" i="43" s="1"/>
  <c r="B58" i="44"/>
  <c r="C18" i="46" l="1"/>
  <c r="C9" i="45" s="1"/>
  <c r="B28" i="46"/>
  <c r="L38" i="56"/>
  <c r="L35" i="56" s="1"/>
  <c r="F35" i="56"/>
  <c r="K68" i="56"/>
  <c r="L79" i="56"/>
  <c r="H64" i="56"/>
  <c r="L71" i="56"/>
  <c r="K71" i="56"/>
  <c r="K66" i="56"/>
  <c r="F66" i="56"/>
  <c r="E9" i="45"/>
  <c r="K9" i="45" s="1"/>
  <c r="E13" i="43"/>
  <c r="K13" i="43" s="1"/>
  <c r="E9" i="43"/>
  <c r="K9" i="43" s="1"/>
  <c r="E12" i="45"/>
  <c r="K12" i="45" s="1"/>
  <c r="E23" i="43"/>
  <c r="K23" i="43" s="1"/>
  <c r="E27" i="45"/>
  <c r="K27" i="45" s="1"/>
  <c r="C23" i="44"/>
  <c r="C24" i="44" s="1"/>
  <c r="C11" i="43" s="1"/>
  <c r="E10" i="45"/>
  <c r="K10" i="45" s="1"/>
  <c r="E28" i="43"/>
  <c r="K28" i="43" s="1"/>
  <c r="E18" i="43"/>
  <c r="K18" i="43" s="1"/>
  <c r="E21" i="43"/>
  <c r="K21" i="43" s="1"/>
  <c r="E20" i="45"/>
  <c r="K20" i="45" s="1"/>
  <c r="E25" i="45"/>
  <c r="K25" i="45" s="1"/>
  <c r="E8" i="43"/>
  <c r="K8" i="43" s="1"/>
  <c r="E18" i="45"/>
  <c r="K18" i="45" s="1"/>
  <c r="E23" i="45"/>
  <c r="K23" i="45" s="1"/>
  <c r="F17" i="43"/>
  <c r="L17" i="43" s="1"/>
  <c r="F16" i="45"/>
  <c r="L16" i="45" s="1"/>
  <c r="E12" i="43"/>
  <c r="K12" i="43" s="1"/>
  <c r="E6" i="43"/>
  <c r="K6" i="43" s="1"/>
  <c r="C52" i="44"/>
  <c r="C53" i="44" s="1"/>
  <c r="C20" i="43" s="1"/>
  <c r="F20" i="43" s="1"/>
  <c r="L20" i="43" s="1"/>
  <c r="E22" i="43"/>
  <c r="K22" i="43" s="1"/>
  <c r="F16" i="43"/>
  <c r="L16" i="43" s="1"/>
  <c r="E7" i="45"/>
  <c r="K7" i="45" s="1"/>
  <c r="C78" i="44"/>
  <c r="C28" i="43" s="1"/>
  <c r="B9" i="44"/>
  <c r="C9" i="44"/>
  <c r="C7" i="43" s="1"/>
  <c r="B46" i="44"/>
  <c r="E13" i="45"/>
  <c r="B15" i="44"/>
  <c r="B28" i="44"/>
  <c r="B31" i="46"/>
  <c r="C34" i="44"/>
  <c r="C14" i="43" s="1"/>
  <c r="F14" i="43" s="1"/>
  <c r="L14" i="43" s="1"/>
  <c r="E11" i="45"/>
  <c r="K11" i="45" s="1"/>
  <c r="E24" i="43"/>
  <c r="K24" i="43" s="1"/>
  <c r="E25" i="43"/>
  <c r="K25" i="43" s="1"/>
  <c r="E4" i="45"/>
  <c r="E10" i="43"/>
  <c r="K10" i="43" s="1"/>
  <c r="E4" i="43"/>
  <c r="F4" i="43" s="1"/>
  <c r="L4" i="43" s="1"/>
  <c r="F11" i="43"/>
  <c r="L11" i="43" s="1"/>
  <c r="F28" i="45"/>
  <c r="L28" i="45" s="1"/>
  <c r="F17" i="45"/>
  <c r="L17" i="45" s="1"/>
  <c r="E19" i="43"/>
  <c r="K19" i="43" s="1"/>
  <c r="E19" i="45"/>
  <c r="B34" i="46"/>
  <c r="C34" i="46"/>
  <c r="C14" i="45" s="1"/>
  <c r="B47" i="46"/>
  <c r="C47" i="46"/>
  <c r="C18" i="45" s="1"/>
  <c r="E26" i="45"/>
  <c r="E26" i="43"/>
  <c r="B9" i="46"/>
  <c r="C53" i="46"/>
  <c r="C54" i="46" s="1"/>
  <c r="C20" i="45" s="1"/>
  <c r="B53" i="46"/>
  <c r="C9" i="46"/>
  <c r="C7" i="45" s="1"/>
  <c r="B59" i="46"/>
  <c r="E29" i="43"/>
  <c r="K29" i="43" s="1"/>
  <c r="E29" i="45"/>
  <c r="K29" i="45" s="1"/>
  <c r="C35" i="45"/>
  <c r="E22" i="45"/>
  <c r="E8" i="45"/>
  <c r="C37" i="46"/>
  <c r="C15" i="45" s="1"/>
  <c r="F15" i="45" s="1"/>
  <c r="L15" i="45" s="1"/>
  <c r="B37" i="46"/>
  <c r="E27" i="43"/>
  <c r="K27" i="43" s="1"/>
  <c r="E6" i="45"/>
  <c r="K6" i="45" s="1"/>
  <c r="E5" i="43"/>
  <c r="E5" i="45"/>
  <c r="K5" i="45" s="1"/>
  <c r="C35" i="43"/>
  <c r="B18" i="44"/>
  <c r="B23" i="44"/>
  <c r="C23" i="46"/>
  <c r="C24" i="46" s="1"/>
  <c r="C11" i="45" s="1"/>
  <c r="K24" i="45"/>
  <c r="F24" i="45"/>
  <c r="L24" i="45" s="1"/>
  <c r="B37" i="44"/>
  <c r="C37" i="44"/>
  <c r="C15" i="43" s="1"/>
  <c r="F15" i="43" s="1"/>
  <c r="L15" i="43" s="1"/>
  <c r="C31" i="44"/>
  <c r="C13" i="43" s="1"/>
  <c r="B31" i="44"/>
  <c r="C56" i="46"/>
  <c r="C57" i="46" s="1"/>
  <c r="C21" i="45" s="1"/>
  <c r="F21" i="45" s="1"/>
  <c r="L21" i="45" s="1"/>
  <c r="B23" i="46"/>
  <c r="L66" i="56" l="1"/>
  <c r="C30" i="43"/>
  <c r="K72" i="56"/>
  <c r="F72" i="56"/>
  <c r="L72" i="56" s="1"/>
  <c r="F23" i="43"/>
  <c r="L23" i="43" s="1"/>
  <c r="F9" i="45"/>
  <c r="L9" i="45" s="1"/>
  <c r="F25" i="45"/>
  <c r="L25" i="45" s="1"/>
  <c r="G32" i="43"/>
  <c r="K32" i="43" s="1"/>
  <c r="G32" i="45"/>
  <c r="K32" i="45" s="1"/>
  <c r="F20" i="45"/>
  <c r="L20" i="45" s="1"/>
  <c r="F27" i="45"/>
  <c r="L27" i="45" s="1"/>
  <c r="F9" i="43"/>
  <c r="L9" i="43" s="1"/>
  <c r="F28" i="43"/>
  <c r="L28" i="43" s="1"/>
  <c r="F12" i="45"/>
  <c r="L12" i="45" s="1"/>
  <c r="F10" i="45"/>
  <c r="L10" i="45" s="1"/>
  <c r="E31" i="45"/>
  <c r="E31" i="43"/>
  <c r="F12" i="43"/>
  <c r="L12" i="43" s="1"/>
  <c r="F23" i="45"/>
  <c r="L23" i="45" s="1"/>
  <c r="F21" i="43"/>
  <c r="L21" i="43" s="1"/>
  <c r="F8" i="43"/>
  <c r="L8" i="43" s="1"/>
  <c r="F18" i="43"/>
  <c r="L18" i="43" s="1"/>
  <c r="F18" i="45"/>
  <c r="L18" i="45" s="1"/>
  <c r="F19" i="43"/>
  <c r="L19" i="43" s="1"/>
  <c r="K4" i="43"/>
  <c r="F6" i="43"/>
  <c r="L6" i="43" s="1"/>
  <c r="F22" i="43"/>
  <c r="L22" i="43" s="1"/>
  <c r="F10" i="43"/>
  <c r="L10" i="43" s="1"/>
  <c r="F11" i="45"/>
  <c r="L11" i="45" s="1"/>
  <c r="F25" i="43"/>
  <c r="L25" i="43" s="1"/>
  <c r="C30" i="45"/>
  <c r="K13" i="45"/>
  <c r="F13" i="45"/>
  <c r="L13" i="45" s="1"/>
  <c r="F7" i="43"/>
  <c r="L7" i="43" s="1"/>
  <c r="F24" i="43"/>
  <c r="L24" i="43" s="1"/>
  <c r="K4" i="45"/>
  <c r="F4" i="45"/>
  <c r="L4" i="45" s="1"/>
  <c r="F5" i="45"/>
  <c r="L5" i="45" s="1"/>
  <c r="F14" i="45"/>
  <c r="L14" i="45" s="1"/>
  <c r="C34" i="45"/>
  <c r="C36" i="45"/>
  <c r="F7" i="45"/>
  <c r="L7" i="45" s="1"/>
  <c r="C29" i="45"/>
  <c r="F29" i="45" s="1"/>
  <c r="L29" i="45" s="1"/>
  <c r="K22" i="45"/>
  <c r="F22" i="45"/>
  <c r="L22" i="45" s="1"/>
  <c r="F27" i="43"/>
  <c r="L27" i="43" s="1"/>
  <c r="K26" i="45"/>
  <c r="F26" i="45"/>
  <c r="L26" i="45" s="1"/>
  <c r="K19" i="45"/>
  <c r="F19" i="45"/>
  <c r="L19" i="45" s="1"/>
  <c r="K8" i="45"/>
  <c r="F8" i="45"/>
  <c r="L8" i="45" s="1"/>
  <c r="F6" i="45"/>
  <c r="K5" i="43"/>
  <c r="F5" i="43"/>
  <c r="L5" i="43" s="1"/>
  <c r="F26" i="43"/>
  <c r="L26" i="43" s="1"/>
  <c r="K26" i="43"/>
  <c r="C31" i="43"/>
  <c r="F13" i="43"/>
  <c r="L13" i="43" s="1"/>
  <c r="C36" i="43"/>
  <c r="C29" i="43"/>
  <c r="F29" i="43" s="1"/>
  <c r="L29" i="43" s="1"/>
  <c r="C34" i="43"/>
  <c r="C31" i="45"/>
  <c r="F64" i="56" l="1"/>
  <c r="L64" i="56"/>
  <c r="G31" i="45"/>
  <c r="K31" i="45" s="1"/>
  <c r="G31" i="43"/>
  <c r="K31" i="43" s="1"/>
  <c r="E30" i="43"/>
  <c r="F38" i="45"/>
  <c r="F39" i="45" s="1"/>
  <c r="L39" i="45" s="1"/>
  <c r="G35" i="45"/>
  <c r="H35" i="45" s="1"/>
  <c r="G35" i="43"/>
  <c r="H35" i="43" s="1"/>
  <c r="G30" i="43"/>
  <c r="H30" i="43" s="1"/>
  <c r="G30" i="45"/>
  <c r="H30" i="45" s="1"/>
  <c r="F38" i="43"/>
  <c r="L38" i="43" s="1"/>
  <c r="L6" i="45"/>
  <c r="C32" i="45"/>
  <c r="H32" i="45" s="1"/>
  <c r="L32" i="45" s="1"/>
  <c r="F31" i="45"/>
  <c r="F31" i="43"/>
  <c r="C32" i="43"/>
  <c r="H32" i="43" s="1"/>
  <c r="L32" i="43" s="1"/>
  <c r="G33" i="45" l="1"/>
  <c r="H31" i="45"/>
  <c r="L31" i="45" s="1"/>
  <c r="H31" i="43"/>
  <c r="L31" i="43" s="1"/>
  <c r="E30" i="45"/>
  <c r="F30" i="45" s="1"/>
  <c r="L30" i="45" s="1"/>
  <c r="L38" i="45"/>
  <c r="F39" i="43"/>
  <c r="L39" i="43" s="1"/>
  <c r="E36" i="45"/>
  <c r="F36" i="45" s="1"/>
  <c r="E36" i="43"/>
  <c r="F36" i="43" s="1"/>
  <c r="G34" i="45"/>
  <c r="H34" i="45" s="1"/>
  <c r="G34" i="43"/>
  <c r="H34" i="43" s="1"/>
  <c r="K30" i="43"/>
  <c r="F30" i="43"/>
  <c r="L30" i="43" s="1"/>
  <c r="E34" i="45"/>
  <c r="E34" i="43"/>
  <c r="G33" i="43" l="1"/>
  <c r="H33" i="43" s="1"/>
  <c r="L33" i="43" s="1"/>
  <c r="K30" i="45"/>
  <c r="I35" i="43"/>
  <c r="I35" i="45"/>
  <c r="K33" i="45"/>
  <c r="H33" i="45"/>
  <c r="L33" i="45" s="1"/>
  <c r="F34" i="45"/>
  <c r="F34" i="43"/>
  <c r="K33" i="43" l="1"/>
  <c r="K35" i="43"/>
  <c r="J35" i="43"/>
  <c r="L35" i="43" s="1"/>
  <c r="K35" i="45"/>
  <c r="J35" i="45"/>
  <c r="L35" i="45" s="1"/>
  <c r="G36" i="45"/>
  <c r="G36" i="43"/>
  <c r="I34" i="45" l="1"/>
  <c r="I34" i="43"/>
  <c r="H36" i="43"/>
  <c r="H36" i="45"/>
  <c r="I36" i="43" l="1"/>
  <c r="I36" i="45"/>
  <c r="J34" i="43"/>
  <c r="K34" i="43"/>
  <c r="J34" i="45"/>
  <c r="K34" i="45"/>
  <c r="H38" i="43"/>
  <c r="H39" i="43" s="1"/>
  <c r="H38" i="45"/>
  <c r="H39" i="45" s="1"/>
  <c r="J36" i="43" l="1"/>
  <c r="L36" i="43" s="1"/>
  <c r="K36" i="43"/>
  <c r="J36" i="45"/>
  <c r="L36" i="45" s="1"/>
  <c r="K36" i="45"/>
  <c r="L34" i="45"/>
  <c r="L34" i="43"/>
  <c r="J38" i="43" l="1"/>
  <c r="J39" i="43" s="1"/>
  <c r="J38" i="45"/>
  <c r="J39" i="45" s="1"/>
</calcChain>
</file>

<file path=xl/sharedStrings.xml><?xml version="1.0" encoding="utf-8"?>
<sst xmlns="http://schemas.openxmlformats.org/spreadsheetml/2006/main" count="695" uniqueCount="346">
  <si>
    <t>Ton</t>
    <phoneticPr fontId="1" type="noConversion"/>
  </si>
  <si>
    <t>용융아연도금</t>
    <phoneticPr fontId="1" type="noConversion"/>
  </si>
  <si>
    <t>M</t>
    <phoneticPr fontId="1" type="noConversion"/>
  </si>
  <si>
    <t>규        격</t>
    <phoneticPr fontId="79" type="noConversion"/>
  </si>
  <si>
    <t>단 위</t>
  </si>
  <si>
    <t>단  가</t>
  </si>
  <si>
    <t>명       칭</t>
    <phoneticPr fontId="79" type="noConversion"/>
  </si>
  <si>
    <t>수   량</t>
    <phoneticPr fontId="79" type="noConversion"/>
  </si>
  <si>
    <t>재     료     비</t>
    <phoneticPr fontId="79" type="noConversion"/>
  </si>
  <si>
    <t>노     무     비</t>
    <phoneticPr fontId="79" type="noConversion"/>
  </si>
  <si>
    <t>경         비</t>
    <phoneticPr fontId="79" type="noConversion"/>
  </si>
  <si>
    <t>합         계</t>
    <phoneticPr fontId="79" type="noConversion"/>
  </si>
  <si>
    <t>비 고</t>
    <phoneticPr fontId="79" type="noConversion"/>
  </si>
  <si>
    <t>금    액</t>
    <phoneticPr fontId="79" type="noConversion"/>
  </si>
  <si>
    <t>단   가</t>
    <phoneticPr fontId="79" type="noConversion"/>
  </si>
  <si>
    <t>금   액</t>
    <phoneticPr fontId="79" type="noConversion"/>
  </si>
  <si>
    <t>M2</t>
    <phoneticPr fontId="1" type="noConversion"/>
  </si>
  <si>
    <t>EA</t>
    <phoneticPr fontId="1" type="noConversion"/>
  </si>
  <si>
    <r>
      <t xml:space="preserve"> 수  량  산  출  서</t>
    </r>
    <r>
      <rPr>
        <sz val="10"/>
        <rFont val="돋움"/>
        <family val="3"/>
        <charset val="129"/>
      </rPr>
      <t/>
    </r>
    <phoneticPr fontId="1" type="noConversion"/>
  </si>
  <si>
    <t>품   명</t>
    <phoneticPr fontId="1" type="noConversion"/>
  </si>
  <si>
    <t>산      출      근      거</t>
    <phoneticPr fontId="1" type="noConversion"/>
  </si>
  <si>
    <t>수  량</t>
    <phoneticPr fontId="1" type="noConversion"/>
  </si>
  <si>
    <t xml:space="preserve">  : 소  계</t>
    <phoneticPr fontId="1" type="noConversion"/>
  </si>
  <si>
    <t>합     계</t>
    <phoneticPr fontId="1" type="noConversion"/>
  </si>
  <si>
    <t>2.0M = 1경간</t>
    <phoneticPr fontId="1" type="noConversion"/>
  </si>
  <si>
    <t>경간</t>
    <phoneticPr fontId="1" type="noConversion"/>
  </si>
  <si>
    <t>소     계</t>
    <phoneticPr fontId="1" type="noConversion"/>
  </si>
  <si>
    <t xml:space="preserve">    Tie Beam</t>
    <phoneticPr fontId="1" type="noConversion"/>
  </si>
  <si>
    <t>5) ㄷ- 150x75x6.5x10</t>
    <phoneticPr fontId="1" type="noConversion"/>
  </si>
  <si>
    <t xml:space="preserve">    Tie Channel</t>
    <phoneticPr fontId="1" type="noConversion"/>
  </si>
  <si>
    <t>1. 방음벽</t>
    <phoneticPr fontId="1" type="noConversion"/>
  </si>
  <si>
    <t>1.2 PLATE류</t>
    <phoneticPr fontId="1" type="noConversion"/>
  </si>
  <si>
    <t xml:space="preserve">    110x100x12T</t>
    <phoneticPr fontId="1" type="noConversion"/>
  </si>
  <si>
    <t>②  1.03kg x 4ea x 1.10(할증)</t>
    <phoneticPr fontId="1" type="noConversion"/>
  </si>
  <si>
    <t>①  0.11m x 0.1m x 0.012m x 7850kg/m3 = 1.03kg</t>
    <phoneticPr fontId="1" type="noConversion"/>
  </si>
  <si>
    <t xml:space="preserve">    90x150x12T</t>
    <phoneticPr fontId="1" type="noConversion"/>
  </si>
  <si>
    <t>①  0.09m x 0.15m x 0.012m x 7850kg/m3 = 1.03kg</t>
    <phoneticPr fontId="1" type="noConversion"/>
  </si>
  <si>
    <t>②  1.27kg x 8ea x 1.10(할증)</t>
    <phoneticPr fontId="1" type="noConversion"/>
  </si>
  <si>
    <t>1.3 연결부자재</t>
    <phoneticPr fontId="1" type="noConversion"/>
  </si>
  <si>
    <t>1) SQ. PIPE</t>
    <phoneticPr fontId="1" type="noConversion"/>
  </si>
  <si>
    <t xml:space="preserve">    75x75x2.3T</t>
    <phoneticPr fontId="1" type="noConversion"/>
  </si>
  <si>
    <t>2) AL. COVER</t>
    <phoneticPr fontId="1" type="noConversion"/>
  </si>
  <si>
    <t xml:space="preserve">    75x11x1.0T</t>
    <phoneticPr fontId="1" type="noConversion"/>
  </si>
  <si>
    <t>1.1 형강류</t>
    <phoneticPr fontId="1" type="noConversion"/>
  </si>
  <si>
    <t>1.4 방음판</t>
    <phoneticPr fontId="1" type="noConversion"/>
  </si>
  <si>
    <t>1.5 부속자재</t>
    <phoneticPr fontId="1" type="noConversion"/>
  </si>
  <si>
    <t>1) L-ANCHOR B/N/W</t>
    <phoneticPr fontId="1" type="noConversion"/>
  </si>
  <si>
    <t xml:space="preserve">    φ20 x 70L</t>
    <phoneticPr fontId="1" type="noConversion"/>
  </si>
  <si>
    <t xml:space="preserve">    φ20 x 50L</t>
    <phoneticPr fontId="1" type="noConversion"/>
  </si>
  <si>
    <t xml:space="preserve">    φ6 x 65L</t>
    <phoneticPr fontId="1" type="noConversion"/>
  </si>
  <si>
    <t>150*75*6.5*10</t>
  </si>
  <si>
    <t>SPLICE PL</t>
  </si>
  <si>
    <t>90*150*12t</t>
  </si>
  <si>
    <t>400*400*40t</t>
  </si>
  <si>
    <t>75*75*2.3t</t>
  </si>
  <si>
    <t>75*11*1.0t</t>
  </si>
  <si>
    <t>L-ANCHOR B/N/W</t>
  </si>
  <si>
    <t>H/T B/N/2W</t>
  </si>
  <si>
    <t>Φ20*70L</t>
  </si>
  <si>
    <t>H/T B/N/3W</t>
  </si>
  <si>
    <t>Φ20*50L</t>
  </si>
  <si>
    <t>SCREW BOLT</t>
  </si>
  <si>
    <t>Φ6*65L</t>
  </si>
  <si>
    <t>RUBBER PAD</t>
  </si>
  <si>
    <t>1960*100*50t</t>
  </si>
  <si>
    <t>SILICON</t>
  </si>
  <si>
    <t>GUESSET PL</t>
    <phoneticPr fontId="1" type="noConversion"/>
  </si>
  <si>
    <t>RIB PL</t>
    <phoneticPr fontId="1" type="noConversion"/>
  </si>
  <si>
    <t>BASE PL</t>
    <phoneticPr fontId="1" type="noConversion"/>
  </si>
  <si>
    <t>SQ PIPE</t>
    <phoneticPr fontId="1" type="noConversion"/>
  </si>
  <si>
    <t>AL COVER</t>
    <phoneticPr fontId="1" type="noConversion"/>
  </si>
  <si>
    <t>모든철재면</t>
    <phoneticPr fontId="1" type="noConversion"/>
  </si>
  <si>
    <t>철골가공조립</t>
    <phoneticPr fontId="1" type="noConversion"/>
  </si>
  <si>
    <t>철골세우기</t>
    <phoneticPr fontId="1" type="noConversion"/>
  </si>
  <si>
    <t>고장력볼트 본 조임</t>
    <phoneticPr fontId="1" type="noConversion"/>
  </si>
  <si>
    <t>앵커볼트 설치</t>
    <phoneticPr fontId="1" type="noConversion"/>
  </si>
  <si>
    <t>잡철물 제작 및 설치</t>
    <phoneticPr fontId="1" type="noConversion"/>
  </si>
  <si>
    <t>지붕 방음판 설치</t>
    <phoneticPr fontId="1" type="noConversion"/>
  </si>
  <si>
    <t>2) H-100x100x6x8</t>
    <phoneticPr fontId="1" type="noConversion"/>
  </si>
  <si>
    <t>② 12.6m x 16.9kg/m  x 1.07(할증)</t>
    <phoneticPr fontId="1" type="noConversion"/>
  </si>
  <si>
    <t>1) H-200x200x8x12</t>
    <phoneticPr fontId="1" type="noConversion"/>
  </si>
  <si>
    <t>①  63.8m</t>
    <phoneticPr fontId="1" type="noConversion"/>
  </si>
  <si>
    <t>230*175*12t</t>
    <phoneticPr fontId="1" type="noConversion"/>
  </si>
  <si>
    <t>110*100*12t</t>
    <phoneticPr fontId="1" type="noConversion"/>
  </si>
  <si>
    <t>1) Splice PL(Flange Connec. Outter)</t>
    <phoneticPr fontId="1" type="noConversion"/>
  </si>
  <si>
    <t>2) Splice PL(Flange Connec. Inner)</t>
    <phoneticPr fontId="1" type="noConversion"/>
  </si>
  <si>
    <t>3) Splice PL(Web Connec.)</t>
    <phoneticPr fontId="1" type="noConversion"/>
  </si>
  <si>
    <t>4) Guesset PL(Tie Beam)</t>
    <phoneticPr fontId="1" type="noConversion"/>
  </si>
  <si>
    <t>200*200*8*12</t>
    <phoneticPr fontId="1" type="noConversion"/>
  </si>
  <si>
    <t>325*200*10t</t>
    <phoneticPr fontId="1" type="noConversion"/>
  </si>
  <si>
    <t>325*80*10t</t>
    <phoneticPr fontId="1" type="noConversion"/>
  </si>
  <si>
    <t>275*110*10t</t>
    <phoneticPr fontId="1" type="noConversion"/>
  </si>
  <si>
    <t>100*100*6*8</t>
    <phoneticPr fontId="1" type="noConversion"/>
  </si>
  <si>
    <t>H-POST(Main Beam)</t>
    <phoneticPr fontId="1" type="noConversion"/>
  </si>
  <si>
    <t>H-POST(Tie)</t>
    <phoneticPr fontId="1" type="noConversion"/>
  </si>
  <si>
    <t>H-POST(Support Beam)</t>
    <phoneticPr fontId="1" type="noConversion"/>
  </si>
  <si>
    <t>C-CHANNEL(Tie Channel)</t>
    <phoneticPr fontId="1" type="noConversion"/>
  </si>
  <si>
    <t>H-POST(Rafter Beam)</t>
    <phoneticPr fontId="1" type="noConversion"/>
  </si>
  <si>
    <t>냉간</t>
    <phoneticPr fontId="1" type="noConversion"/>
  </si>
  <si>
    <t>3) 각형강관 밴딩</t>
    <phoneticPr fontId="1" type="noConversion"/>
  </si>
  <si>
    <t>각관벤딩</t>
    <phoneticPr fontId="1" type="noConversion"/>
  </si>
  <si>
    <t>운반비</t>
    <phoneticPr fontId="1" type="noConversion"/>
  </si>
  <si>
    <t>모자이크 방음판</t>
    <phoneticPr fontId="1" type="noConversion"/>
  </si>
  <si>
    <t>노측지주</t>
    <phoneticPr fontId="1" type="noConversion"/>
  </si>
  <si>
    <t>벤딩지주</t>
    <phoneticPr fontId="1" type="noConversion"/>
  </si>
  <si>
    <t>트러스</t>
    <phoneticPr fontId="1" type="noConversion"/>
  </si>
  <si>
    <t>내민트러스</t>
    <phoneticPr fontId="1" type="noConversion"/>
  </si>
  <si>
    <t xml:space="preserve">    Main Beam(트러스 + 노측지주)</t>
    <phoneticPr fontId="1" type="noConversion"/>
  </si>
  <si>
    <t xml:space="preserve">   중분대 지주</t>
    <phoneticPr fontId="1" type="noConversion"/>
  </si>
  <si>
    <t>중분대지주</t>
    <phoneticPr fontId="1" type="noConversion"/>
  </si>
  <si>
    <t xml:space="preserve">   가새</t>
    <phoneticPr fontId="1" type="noConversion"/>
  </si>
  <si>
    <t>①  2.0m x 1ea</t>
    <phoneticPr fontId="1" type="noConversion"/>
  </si>
  <si>
    <t>②  2.0m x 18.6kg/m  x 1.07(할증)</t>
    <phoneticPr fontId="1" type="noConversion"/>
  </si>
  <si>
    <t xml:space="preserve">    ㅁ-40x20x2.3T</t>
    <phoneticPr fontId="1" type="noConversion"/>
  </si>
  <si>
    <t>②  2.4m x 1.894kg/m  x 1.07(할증)</t>
    <phoneticPr fontId="1" type="noConversion"/>
  </si>
  <si>
    <t>방음판 고정 각파이프</t>
    <phoneticPr fontId="1" type="noConversion"/>
  </si>
  <si>
    <t>40*20*2.3t</t>
    <phoneticPr fontId="1" type="noConversion"/>
  </si>
  <si>
    <t>1) 모자이크 방음판</t>
    <phoneticPr fontId="1" type="noConversion"/>
  </si>
  <si>
    <t xml:space="preserve">    1,960x1,000x60x8T</t>
    <phoneticPr fontId="1" type="noConversion"/>
  </si>
  <si>
    <t xml:space="preserve">    1,960x500x60x8T</t>
    <phoneticPr fontId="1" type="noConversion"/>
  </si>
  <si>
    <t>2) 모자이크 방음판</t>
    <phoneticPr fontId="1" type="noConversion"/>
  </si>
  <si>
    <t>스플라이스</t>
    <phoneticPr fontId="1" type="noConversion"/>
  </si>
  <si>
    <t>중량</t>
    <phoneticPr fontId="1" type="noConversion"/>
  </si>
  <si>
    <t>수량</t>
    <phoneticPr fontId="1" type="noConversion"/>
  </si>
  <si>
    <t>거셋플레이트</t>
    <phoneticPr fontId="1" type="noConversion"/>
  </si>
  <si>
    <t xml:space="preserve">    177x175x10T</t>
    <phoneticPr fontId="1" type="noConversion"/>
  </si>
  <si>
    <t xml:space="preserve">    1960 x 100 x 30T</t>
    <phoneticPr fontId="1" type="noConversion"/>
  </si>
  <si>
    <t>1960*1000*60*8t</t>
    <phoneticPr fontId="1" type="noConversion"/>
  </si>
  <si>
    <t>1960*500*60*8t</t>
    <phoneticPr fontId="1" type="noConversion"/>
  </si>
  <si>
    <t>베이스플레이트</t>
    <phoneticPr fontId="1" type="noConversion"/>
  </si>
  <si>
    <t xml:space="preserve">방음터널 설치공사 (폭 : 14.0m, 경간 : 2.0m) </t>
    <phoneticPr fontId="1" type="noConversion"/>
  </si>
  <si>
    <t xml:space="preserve"> * 방음터널 설치공사(폭 : 14.0M, 경간 : 2.0M)</t>
    <phoneticPr fontId="1" type="noConversion"/>
  </si>
  <si>
    <t>3) H-200x200x8x12</t>
    <phoneticPr fontId="1" type="noConversion"/>
  </si>
  <si>
    <t>4) H-200x200x8x12</t>
    <phoneticPr fontId="1" type="noConversion"/>
  </si>
  <si>
    <t>중분대가새</t>
    <phoneticPr fontId="1" type="noConversion"/>
  </si>
  <si>
    <t>6) 각파이프</t>
    <phoneticPr fontId="1" type="noConversion"/>
  </si>
  <si>
    <t>5) Guesset PL(C형강 고정용)</t>
    <phoneticPr fontId="1" type="noConversion"/>
  </si>
  <si>
    <t>6) Rib PL</t>
    <phoneticPr fontId="1" type="noConversion"/>
  </si>
  <si>
    <t>7) Base PL</t>
    <phoneticPr fontId="1" type="noConversion"/>
  </si>
  <si>
    <t>2) H/T B/N/2W</t>
    <phoneticPr fontId="1" type="noConversion"/>
  </si>
  <si>
    <t>3) H/T B/N/2W</t>
    <phoneticPr fontId="1" type="noConversion"/>
  </si>
  <si>
    <t>4) Screw Bolt(STS)</t>
    <phoneticPr fontId="1" type="noConversion"/>
  </si>
  <si>
    <t>5) Rubber Pad</t>
    <phoneticPr fontId="1" type="noConversion"/>
  </si>
  <si>
    <t>6) Silicon</t>
    <phoneticPr fontId="1" type="noConversion"/>
  </si>
  <si>
    <t>① 1.8m x 11ea</t>
    <phoneticPr fontId="1" type="noConversion"/>
  </si>
  <si>
    <t xml:space="preserve">    400x400x30T</t>
    <phoneticPr fontId="1" type="noConversion"/>
  </si>
  <si>
    <t>고주파밴딩</t>
    <phoneticPr fontId="1" type="noConversion"/>
  </si>
  <si>
    <t>트러스밴딩</t>
    <phoneticPr fontId="1" type="noConversion"/>
  </si>
  <si>
    <t>4) 각형강관 밴딩</t>
    <phoneticPr fontId="1" type="noConversion"/>
  </si>
  <si>
    <t xml:space="preserve">    φ30x 1000L</t>
    <phoneticPr fontId="1" type="noConversion"/>
  </si>
  <si>
    <t>Φ30*1000L</t>
    <phoneticPr fontId="1" type="noConversion"/>
  </si>
  <si>
    <t xml:space="preserve"> * 방음터널 설치공사(폭 : 18.3M, 경간 : 2.0M)</t>
    <phoneticPr fontId="1" type="noConversion"/>
  </si>
  <si>
    <t xml:space="preserve">방음터널 설치공사 (폭 : 18.3m, 경간 : 2.0m) </t>
    <phoneticPr fontId="1" type="noConversion"/>
  </si>
  <si>
    <t>① 1.8m x 13ea</t>
    <phoneticPr fontId="1" type="noConversion"/>
  </si>
  <si>
    <t>1) H-294x200x8x12</t>
    <phoneticPr fontId="1" type="noConversion"/>
  </si>
  <si>
    <t xml:space="preserve">    405x200x12T</t>
    <phoneticPr fontId="1" type="noConversion"/>
  </si>
  <si>
    <t xml:space="preserve">    405x80x12T</t>
    <phoneticPr fontId="1" type="noConversion"/>
  </si>
  <si>
    <t xml:space="preserve">    405x250x9T</t>
    <phoneticPr fontId="1" type="noConversion"/>
  </si>
  <si>
    <t xml:space="preserve">    405x150x12T</t>
    <phoneticPr fontId="1" type="noConversion"/>
  </si>
  <si>
    <t xml:space="preserve">    500x400x30T</t>
    <phoneticPr fontId="1" type="noConversion"/>
  </si>
  <si>
    <t>294*200*8*12</t>
    <phoneticPr fontId="1" type="noConversion"/>
  </si>
  <si>
    <t>식</t>
    <phoneticPr fontId="1" type="noConversion"/>
  </si>
  <si>
    <t>m3</t>
    <phoneticPr fontId="1" type="noConversion"/>
  </si>
  <si>
    <t>m2</t>
    <phoneticPr fontId="1" type="noConversion"/>
  </si>
  <si>
    <t>토사</t>
    <phoneticPr fontId="1" type="noConversion"/>
  </si>
  <si>
    <t>m</t>
    <phoneticPr fontId="1" type="noConversion"/>
  </si>
  <si>
    <t>b. H-PILE 근입</t>
    <phoneticPr fontId="1" type="noConversion"/>
  </si>
  <si>
    <t>본</t>
    <phoneticPr fontId="1" type="noConversion"/>
  </si>
  <si>
    <t>c. 속채움콘크리트타설</t>
    <phoneticPr fontId="1" type="noConversion"/>
  </si>
  <si>
    <t>회</t>
    <phoneticPr fontId="1" type="noConversion"/>
  </si>
  <si>
    <t>a. 기준틀제작</t>
    <phoneticPr fontId="1" type="noConversion"/>
  </si>
  <si>
    <t>b. 기준틀 이동 및 설치</t>
    <phoneticPr fontId="1" type="noConversion"/>
  </si>
  <si>
    <t>직선형기준틀</t>
    <phoneticPr fontId="1" type="noConversion"/>
  </si>
  <si>
    <t>a. 콘크리트타설</t>
    <phoneticPr fontId="1" type="noConversion"/>
  </si>
  <si>
    <t>a-1 철근콘크리트타설/펌프카</t>
    <phoneticPr fontId="1" type="noConversion"/>
  </si>
  <si>
    <t>a-2 무근콘크리트타설</t>
    <phoneticPr fontId="1" type="noConversion"/>
  </si>
  <si>
    <t>b. 거푸집</t>
    <phoneticPr fontId="1" type="noConversion"/>
  </si>
  <si>
    <t>b-1 거친마감</t>
    <phoneticPr fontId="1" type="noConversion"/>
  </si>
  <si>
    <t>b-2 매끈한마감</t>
    <phoneticPr fontId="1" type="noConversion"/>
  </si>
  <si>
    <t>m2</t>
    <phoneticPr fontId="1" type="noConversion"/>
  </si>
  <si>
    <t>c. 철근가공조립</t>
    <phoneticPr fontId="1" type="noConversion"/>
  </si>
  <si>
    <t>c-1 철근가공조립</t>
    <phoneticPr fontId="1" type="noConversion"/>
  </si>
  <si>
    <t>보통</t>
    <phoneticPr fontId="1" type="noConversion"/>
  </si>
  <si>
    <t>ton</t>
    <phoneticPr fontId="1" type="noConversion"/>
  </si>
  <si>
    <t>d. 스페이셔</t>
    <phoneticPr fontId="1" type="noConversion"/>
  </si>
  <si>
    <t>a.말뚝(H-PILE)</t>
    <phoneticPr fontId="1" type="noConversion"/>
  </si>
  <si>
    <t>a-1 말뚝(H-PILE)</t>
    <phoneticPr fontId="1" type="noConversion"/>
  </si>
  <si>
    <t>t=20</t>
    <phoneticPr fontId="1" type="noConversion"/>
  </si>
  <si>
    <t>Φ25*800</t>
    <phoneticPr fontId="1" type="noConversion"/>
  </si>
  <si>
    <t>개소</t>
    <phoneticPr fontId="1" type="noConversion"/>
  </si>
  <si>
    <t>b.레미콘</t>
    <phoneticPr fontId="1" type="noConversion"/>
  </si>
  <si>
    <t>3.02 방음벽 지주설치</t>
    <phoneticPr fontId="1" type="noConversion"/>
  </si>
  <si>
    <t>3.03 방음판 설치</t>
    <phoneticPr fontId="1" type="noConversion"/>
  </si>
  <si>
    <t>a.방음벽지주</t>
    <phoneticPr fontId="1" type="noConversion"/>
  </si>
  <si>
    <t>KG</t>
    <phoneticPr fontId="1" type="noConversion"/>
  </si>
  <si>
    <t>b.앵커볼트</t>
    <phoneticPr fontId="1" type="noConversion"/>
  </si>
  <si>
    <t>SET</t>
    <phoneticPr fontId="1" type="noConversion"/>
  </si>
  <si>
    <t>c.지주보강강판</t>
    <phoneticPr fontId="1" type="noConversion"/>
  </si>
  <si>
    <t>M16X60L</t>
    <phoneticPr fontId="1" type="noConversion"/>
  </si>
  <si>
    <t>EA</t>
    <phoneticPr fontId="1" type="noConversion"/>
  </si>
  <si>
    <t>al.</t>
    <phoneticPr fontId="1" type="noConversion"/>
  </si>
  <si>
    <t>sus</t>
    <phoneticPr fontId="1" type="noConversion"/>
  </si>
  <si>
    <t>m</t>
    <phoneticPr fontId="1" type="noConversion"/>
  </si>
  <si>
    <t>ea</t>
    <phoneticPr fontId="1" type="noConversion"/>
  </si>
  <si>
    <t>ea</t>
    <phoneticPr fontId="1" type="noConversion"/>
  </si>
  <si>
    <t>린배합(lean mix)</t>
    <phoneticPr fontId="1" type="noConversion"/>
  </si>
  <si>
    <t>벽체용</t>
    <phoneticPr fontId="1" type="noConversion"/>
  </si>
  <si>
    <t>식</t>
    <phoneticPr fontId="1" type="noConversion"/>
  </si>
  <si>
    <t>2. 방음벽기초말뚝공</t>
    <phoneticPr fontId="1" type="noConversion"/>
  </si>
  <si>
    <t>2.01 말뚝기초설치</t>
    <phoneticPr fontId="1" type="noConversion"/>
  </si>
  <si>
    <t>2.02 기준틀 제작이동 및 설치</t>
    <phoneticPr fontId="1" type="noConversion"/>
  </si>
  <si>
    <t>2.03 자재대</t>
    <phoneticPr fontId="1" type="noConversion"/>
  </si>
  <si>
    <t>b-1 레미콘</t>
    <phoneticPr fontId="1" type="noConversion"/>
  </si>
  <si>
    <t>a.레미콘</t>
    <phoneticPr fontId="1" type="noConversion"/>
  </si>
  <si>
    <t>a-1 레미콘</t>
    <phoneticPr fontId="1" type="noConversion"/>
  </si>
  <si>
    <t>a-2 레미콘</t>
    <phoneticPr fontId="1" type="noConversion"/>
  </si>
  <si>
    <t>b.이형철근</t>
    <phoneticPr fontId="1" type="noConversion"/>
  </si>
  <si>
    <t>H-13</t>
    <phoneticPr fontId="1" type="noConversion"/>
  </si>
  <si>
    <t>b-1 이형철근(SD400, 현장도착도)</t>
    <phoneticPr fontId="1" type="noConversion"/>
  </si>
  <si>
    <t>개</t>
    <phoneticPr fontId="1" type="noConversion"/>
  </si>
  <si>
    <t>40x40x4000L, 1.6T</t>
    <phoneticPr fontId="1" type="noConversion"/>
  </si>
  <si>
    <t>4m경간</t>
    <phoneticPr fontId="1" type="noConversion"/>
  </si>
  <si>
    <t>3960x1000x95t, 8.76t</t>
    <phoneticPr fontId="1" type="noConversion"/>
  </si>
  <si>
    <t>1.방음벽 기초공</t>
    <phoneticPr fontId="1" type="noConversion"/>
  </si>
  <si>
    <t>2.방음벽 기초말뚝공</t>
    <phoneticPr fontId="1" type="noConversion"/>
  </si>
  <si>
    <t>3.방음벽공</t>
    <phoneticPr fontId="1" type="noConversion"/>
  </si>
  <si>
    <t>3. 방음벽공</t>
    <phoneticPr fontId="1" type="noConversion"/>
  </si>
  <si>
    <t>3.01 방음벽 앵커볼트설치</t>
    <phoneticPr fontId="1" type="noConversion"/>
  </si>
  <si>
    <t>1. 방음벽기초공</t>
    <phoneticPr fontId="1" type="noConversion"/>
  </si>
  <si>
    <t>1.01 토공</t>
    <phoneticPr fontId="1" type="noConversion"/>
  </si>
  <si>
    <t>a. 구조물터파기</t>
    <phoneticPr fontId="1" type="noConversion"/>
  </si>
  <si>
    <t>토사</t>
    <phoneticPr fontId="1" type="noConversion"/>
  </si>
  <si>
    <t>b. 되메우기</t>
    <phoneticPr fontId="1" type="noConversion"/>
  </si>
  <si>
    <t>c. 잔토처리</t>
    <phoneticPr fontId="1" type="noConversion"/>
  </si>
  <si>
    <t>1.02 현장타설기초</t>
    <phoneticPr fontId="1" type="noConversion"/>
  </si>
  <si>
    <t>슬럼프 15cm</t>
    <phoneticPr fontId="1" type="noConversion"/>
  </si>
  <si>
    <t>0-7m, 합판6회</t>
    <phoneticPr fontId="1" type="noConversion"/>
  </si>
  <si>
    <t>0-7m, 합판4회</t>
    <phoneticPr fontId="1" type="noConversion"/>
  </si>
  <si>
    <t>e. 스페이셔</t>
    <phoneticPr fontId="1" type="noConversion"/>
  </si>
  <si>
    <t>바닥용</t>
    <phoneticPr fontId="1" type="noConversion"/>
  </si>
  <si>
    <t>f. 신축이음</t>
    <phoneticPr fontId="1" type="noConversion"/>
  </si>
  <si>
    <t>f-1 조인트(스치로폴)</t>
    <phoneticPr fontId="1" type="noConversion"/>
  </si>
  <si>
    <t>f-2 다웰바설치</t>
    <phoneticPr fontId="1" type="noConversion"/>
  </si>
  <si>
    <t>f-3 실런트</t>
    <phoneticPr fontId="1" type="noConversion"/>
  </si>
  <si>
    <t>g. 강관비계</t>
    <phoneticPr fontId="1" type="noConversion"/>
  </si>
  <si>
    <t>1.03 자재대</t>
    <phoneticPr fontId="1" type="noConversion"/>
  </si>
  <si>
    <t>H-200X200X8X12</t>
    <phoneticPr fontId="1" type="noConversion"/>
  </si>
  <si>
    <t>a. 천공(D300)</t>
    <phoneticPr fontId="1" type="noConversion"/>
  </si>
  <si>
    <t>H200, 슬라임경타포함</t>
    <phoneticPr fontId="1" type="noConversion"/>
  </si>
  <si>
    <t>a. 방음벽앵커볼트설치(토공부)</t>
    <phoneticPr fontId="1" type="noConversion"/>
  </si>
  <si>
    <t>d. 케이싱튜브설치철거(D300)</t>
    <phoneticPr fontId="1" type="noConversion"/>
  </si>
  <si>
    <t>지주높이  5m</t>
    <phoneticPr fontId="1" type="noConversion"/>
  </si>
  <si>
    <t>a. 방음벽지주설치</t>
    <phoneticPr fontId="1" type="noConversion"/>
  </si>
  <si>
    <t>H= 5m W=4.0m</t>
    <phoneticPr fontId="1" type="noConversion"/>
  </si>
  <si>
    <t>a.투명형방음판설치(강화유리 전체탈부착형)</t>
    <phoneticPr fontId="1" type="noConversion"/>
  </si>
  <si>
    <t>3.04 자재비</t>
    <phoneticPr fontId="1" type="noConversion"/>
  </si>
  <si>
    <t>a-1 방음벽지주</t>
    <phoneticPr fontId="1" type="noConversion"/>
  </si>
  <si>
    <t>b-1 앵커볼트(J형)</t>
    <phoneticPr fontId="1" type="noConversion"/>
  </si>
  <si>
    <t>c-1 베이스플레이트</t>
    <phoneticPr fontId="1" type="noConversion"/>
  </si>
  <si>
    <t>c-2 리브플레이트</t>
    <phoneticPr fontId="1" type="noConversion"/>
  </si>
  <si>
    <t>6t</t>
    <phoneticPr fontId="1" type="noConversion"/>
  </si>
  <si>
    <t>d.강재제작비</t>
    <phoneticPr fontId="1" type="noConversion"/>
  </si>
  <si>
    <t>e.용융아연도금비</t>
    <phoneticPr fontId="1" type="noConversion"/>
  </si>
  <si>
    <t>f.누음차단앵글</t>
    <phoneticPr fontId="1" type="noConversion"/>
  </si>
  <si>
    <t>f-1 누음차단앵글(누음차단재포함)</t>
    <phoneticPr fontId="1" type="noConversion"/>
  </si>
  <si>
    <t>f-2 누음차단전산볼트</t>
    <phoneticPr fontId="1" type="noConversion"/>
  </si>
  <si>
    <t>g.방음벽부속자재</t>
    <phoneticPr fontId="1" type="noConversion"/>
  </si>
  <si>
    <t>h.방음판</t>
    <phoneticPr fontId="1" type="noConversion"/>
  </si>
  <si>
    <t>i.탈부착방음판고정장치</t>
    <phoneticPr fontId="1" type="noConversion"/>
  </si>
  <si>
    <t>i-1 전면프로파일</t>
    <phoneticPr fontId="1" type="noConversion"/>
  </si>
  <si>
    <t>i-2 전면고정브라켓</t>
    <phoneticPr fontId="1" type="noConversion"/>
  </si>
  <si>
    <t>i-3 전면고정볼트</t>
    <phoneticPr fontId="1" type="noConversion"/>
  </si>
  <si>
    <t>h-1 투명형방음판(전체탈부착형,강화접합유리)</t>
    <phoneticPr fontId="1" type="noConversion"/>
  </si>
  <si>
    <t>h-2 버드세이버(도트형)</t>
    <phoneticPr fontId="1" type="noConversion"/>
  </si>
  <si>
    <t>토사 백호우 0.4m3</t>
    <phoneticPr fontId="1" type="noConversion"/>
  </si>
  <si>
    <t>25-35-15</t>
    <phoneticPr fontId="1" type="noConversion"/>
  </si>
  <si>
    <t>25-16-8</t>
    <phoneticPr fontId="1" type="noConversion"/>
  </si>
  <si>
    <t xml:space="preserve"> </t>
    <phoneticPr fontId="1" type="noConversion"/>
  </si>
  <si>
    <t>200x200x8x12, SS400</t>
    <phoneticPr fontId="1" type="noConversion"/>
  </si>
  <si>
    <t>M30X800</t>
    <phoneticPr fontId="1" type="noConversion"/>
  </si>
  <si>
    <t>32t</t>
    <phoneticPr fontId="1" type="noConversion"/>
  </si>
  <si>
    <t>공사명 : 수원북부순환로 4+101(권선) 방음시설(방음벽) 설치공사</t>
    <phoneticPr fontId="104" type="noConversion"/>
  </si>
  <si>
    <t>공   종</t>
    <phoneticPr fontId="1" type="noConversion"/>
  </si>
  <si>
    <t>산   식</t>
    <phoneticPr fontId="1" type="noConversion"/>
  </si>
  <si>
    <t>금  액(원)</t>
    <phoneticPr fontId="1" type="noConversion"/>
  </si>
  <si>
    <t>도     급     공     사     비</t>
    <phoneticPr fontId="1" type="noConversion"/>
  </si>
  <si>
    <t>순    공    사    비</t>
    <phoneticPr fontId="1" type="noConversion"/>
  </si>
  <si>
    <t>A.</t>
    <phoneticPr fontId="1" type="noConversion"/>
  </si>
  <si>
    <t>경비</t>
    <phoneticPr fontId="1" type="noConversion"/>
  </si>
  <si>
    <t>B.</t>
    <phoneticPr fontId="1" type="noConversion"/>
  </si>
  <si>
    <t>노무비</t>
    <phoneticPr fontId="1" type="noConversion"/>
  </si>
  <si>
    <t>C.</t>
    <phoneticPr fontId="1" type="noConversion"/>
  </si>
  <si>
    <t>재료비</t>
    <phoneticPr fontId="1" type="noConversion"/>
  </si>
  <si>
    <t>D.</t>
    <phoneticPr fontId="1" type="noConversion"/>
  </si>
  <si>
    <t>잡비공제</t>
    <phoneticPr fontId="1" type="noConversion"/>
  </si>
  <si>
    <t>E.</t>
    <phoneticPr fontId="1" type="noConversion"/>
  </si>
  <si>
    <t>별도계상</t>
    <phoneticPr fontId="1" type="noConversion"/>
  </si>
  <si>
    <t>F.</t>
    <phoneticPr fontId="1" type="noConversion"/>
  </si>
  <si>
    <t>기술료</t>
    <phoneticPr fontId="1" type="noConversion"/>
  </si>
  <si>
    <t>(1)</t>
    <phoneticPr fontId="1" type="noConversion"/>
  </si>
  <si>
    <t>소 계</t>
    <phoneticPr fontId="1" type="noConversion"/>
  </si>
  <si>
    <t>A+B+C</t>
    <phoneticPr fontId="1" type="noConversion"/>
  </si>
  <si>
    <t>G.</t>
    <phoneticPr fontId="1" type="noConversion"/>
  </si>
  <si>
    <t>간접노무비</t>
    <phoneticPr fontId="1" type="noConversion"/>
  </si>
  <si>
    <t>H.</t>
    <phoneticPr fontId="1" type="noConversion"/>
  </si>
  <si>
    <t>산재보험료</t>
    <phoneticPr fontId="1" type="noConversion"/>
  </si>
  <si>
    <t>I.</t>
    <phoneticPr fontId="1" type="noConversion"/>
  </si>
  <si>
    <t>기타경비</t>
    <phoneticPr fontId="1" type="noConversion"/>
  </si>
  <si>
    <t>J.</t>
    <phoneticPr fontId="1" type="noConversion"/>
  </si>
  <si>
    <t>퇴직공제부금비</t>
    <phoneticPr fontId="1" type="noConversion"/>
  </si>
  <si>
    <t>K.</t>
    <phoneticPr fontId="1" type="noConversion"/>
  </si>
  <si>
    <t>고용보험료</t>
    <phoneticPr fontId="1" type="noConversion"/>
  </si>
  <si>
    <t>L.</t>
    <phoneticPr fontId="1" type="noConversion"/>
  </si>
  <si>
    <t>환경보전비</t>
    <phoneticPr fontId="1" type="noConversion"/>
  </si>
  <si>
    <t>M.</t>
    <phoneticPr fontId="1" type="noConversion"/>
  </si>
  <si>
    <t>건강보험료</t>
    <phoneticPr fontId="127" type="noConversion"/>
  </si>
  <si>
    <t>N.</t>
    <phoneticPr fontId="127" type="noConversion"/>
  </si>
  <si>
    <t>연금보험료</t>
    <phoneticPr fontId="127" type="noConversion"/>
  </si>
  <si>
    <t>O.</t>
    <phoneticPr fontId="127" type="noConversion"/>
  </si>
  <si>
    <t>노인장기요양
보험료</t>
    <phoneticPr fontId="127" type="noConversion"/>
  </si>
  <si>
    <t>P.</t>
    <phoneticPr fontId="127" type="noConversion"/>
  </si>
  <si>
    <t>산업안전보건
관리비</t>
    <phoneticPr fontId="127" type="noConversion"/>
  </si>
  <si>
    <t>Q.</t>
    <phoneticPr fontId="127" type="noConversion"/>
  </si>
  <si>
    <t>건설하도급 대금 지급
보증서 발급수수료</t>
    <phoneticPr fontId="127" type="noConversion"/>
  </si>
  <si>
    <t>R.</t>
    <phoneticPr fontId="127" type="noConversion"/>
  </si>
  <si>
    <t>건설기계 대여금 지급
보증서 발급금액</t>
    <phoneticPr fontId="127" type="noConversion"/>
  </si>
  <si>
    <t>(2)</t>
    <phoneticPr fontId="1" type="noConversion"/>
  </si>
  <si>
    <t>순공사비계</t>
    <phoneticPr fontId="1" type="noConversion"/>
  </si>
  <si>
    <t>(1)+G~R</t>
    <phoneticPr fontId="1" type="noConversion"/>
  </si>
  <si>
    <t>S.</t>
    <phoneticPr fontId="127" type="noConversion"/>
  </si>
  <si>
    <t>일반관리비</t>
    <phoneticPr fontId="1" type="noConversion"/>
  </si>
  <si>
    <t>T.</t>
    <phoneticPr fontId="127" type="noConversion"/>
  </si>
  <si>
    <t>이윤</t>
    <phoneticPr fontId="1" type="noConversion"/>
  </si>
  <si>
    <t>(3)</t>
    <phoneticPr fontId="104" type="noConversion"/>
  </si>
  <si>
    <t>공사비계</t>
    <phoneticPr fontId="1" type="noConversion"/>
  </si>
  <si>
    <t>(4)</t>
    <phoneticPr fontId="104" type="noConversion"/>
  </si>
  <si>
    <t>부가가치세</t>
    <phoneticPr fontId="1" type="noConversion"/>
  </si>
  <si>
    <t>(5)</t>
    <phoneticPr fontId="1" type="noConversion"/>
  </si>
  <si>
    <t>총공사비</t>
    <phoneticPr fontId="1" type="noConversion"/>
  </si>
  <si>
    <t>(3)+(4)</t>
    <phoneticPr fontId="1" type="noConversion"/>
  </si>
  <si>
    <t>수원북부순환로 4+010(권선)방음시설 설치공사</t>
    <phoneticPr fontId="1" type="noConversion"/>
  </si>
  <si>
    <t xml:space="preserve"> 합  계</t>
    <phoneticPr fontId="1" type="noConversion"/>
  </si>
  <si>
    <t>(2)+S~T</t>
    <phoneticPr fontId="1" type="noConversion"/>
  </si>
  <si>
    <t>(3)x10%</t>
    <phoneticPr fontId="1" type="noConversion"/>
  </si>
  <si>
    <t>4.소음측정비</t>
    <phoneticPr fontId="1" type="noConversion"/>
  </si>
  <si>
    <t>공 사 원 가 계 산 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</si>
</sst>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9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_(* #,##0.00_);_(* \(#,##0.00\);_(* &quot;-&quot;??_);_(@_)"/>
    <numFmt numFmtId="177" formatCode="#,##0_ "/>
    <numFmt numFmtId="178" formatCode="#,##0.00_ "/>
    <numFmt numFmtId="179" formatCode="#,##0;[Red]&quot;-&quot;#,##0"/>
    <numFmt numFmtId="180" formatCode="_ * #,##0_ ;_ * \-#,##0_ ;_ * &quot;-&quot;_ ;_ @_ "/>
    <numFmt numFmtId="181" formatCode="_ * #,##0.0_ ;_ * \-#,##0.0_ ;_ * &quot;-&quot;_ ;_ @_ "/>
    <numFmt numFmtId="182" formatCode="_ * #,##0.00_ ;_ * \-#,##0.00_ ;_ * &quot;-&quot;??_ ;_ @_ "/>
    <numFmt numFmtId="183" formatCode="&quot;?#,##0.00;[Red]\-&quot;&quot;?&quot;#,##0.00"/>
    <numFmt numFmtId="184" formatCode="\$#,##0;\(\$#,##0\)"/>
    <numFmt numFmtId="185" formatCode="&quot;$&quot;#,##0.0_);\(&quot;$&quot;#,##0.0\)"/>
    <numFmt numFmtId="186" formatCode="\ "/>
    <numFmt numFmtId="187" formatCode="_-&quot;₩&quot;* #,##0.00_-;&quot;₩&quot;&quot;₩&quot;\-&quot;₩&quot;* #,##0.00_-;_-&quot;₩&quot;* &quot;-&quot;??_-;_-@_-"/>
    <numFmt numFmtId="188" formatCode="_-* #,##0.00_-;&quot;₩&quot;&quot;₩&quot;\-* #,##0.00_-;_-* &quot;-&quot;??_-;_-@_-"/>
    <numFmt numFmtId="189" formatCode="&quot;₩&quot;#,##0;&quot;₩&quot;&quot;₩&quot;&quot;₩&quot;&quot;₩&quot;\-#,##0"/>
    <numFmt numFmtId="190" formatCode="&quot;₩&quot;#,##0;[Red]&quot;₩&quot;&quot;₩&quot;&quot;₩&quot;&quot;₩&quot;\-#,##0"/>
    <numFmt numFmtId="191" formatCode="&quot;₩&quot;#,##0.00;&quot;₩&quot;&quot;₩&quot;&quot;₩&quot;&quot;₩&quot;\-#,##0.00"/>
    <numFmt numFmtId="192" formatCode="###"/>
    <numFmt numFmtId="193" formatCode="0,###,###"/>
    <numFmt numFmtId="194" formatCode="0.##"/>
    <numFmt numFmtId="195" formatCode="0;[Red]0"/>
    <numFmt numFmtId="196" formatCode="&quot;직&quot;&quot;원&quot;\ ##\ &quot;인&quot;"/>
    <numFmt numFmtId="197" formatCode="&quot;순&quot;&quot;공&quot;&quot;사&quot;&quot;비&quot;&quot;의&quot;\ #.##\ %"/>
    <numFmt numFmtId="198" formatCode="_-* #,##0.00_-;&quot;₩&quot;&quot;₩&quot;&quot;₩&quot;\-* #,##0.00_-;_-* &quot;-&quot;??_-;_-@_-"/>
    <numFmt numFmtId="199" formatCode="_-[$€-2]* #,##0.00_-;\-[$€-2]* #,##0.00_-;_-[$€-2]* &quot;-&quot;??_-"/>
    <numFmt numFmtId="200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01" formatCode="#,##0;&quot;₩&quot;&quot;₩&quot;&quot;₩&quot;&quot;₩&quot;\(#,##0&quot;₩&quot;&quot;₩&quot;&quot;₩&quot;&quot;₩&quot;\)"/>
    <numFmt numFmtId="202" formatCode="&quot;₩&quot;#,##0;&quot;₩&quot;&quot;₩&quot;&quot;₩&quot;&quot;₩&quot;&quot;₩&quot;&quot;₩&quot;&quot;₩&quot;&quot;₩&quot;&quot;₩&quot;&quot;₩&quot;\-&quot;₩&quot;#,##0"/>
    <numFmt numFmtId="203" formatCode="#."/>
    <numFmt numFmtId="204" formatCode="#\!."/>
    <numFmt numFmtId="205" formatCode="#,###.##&quot;(m)&quot;"/>
    <numFmt numFmtId="206" formatCode="_ * #,##0.000_ ;_ * \-#,##0.000_ ;_ * &quot;-&quot;_ ;_ @_ "/>
    <numFmt numFmtId="207" formatCode="_(* #,##0_);_(* \(#,##0\);_(* &quot;-&quot;??_);_(@_)"/>
    <numFmt numFmtId="208" formatCode="#,###.####&quot;(m)&quot;"/>
    <numFmt numFmtId="209" formatCode="#,###.####&quot;(kg)&quot;"/>
    <numFmt numFmtId="210" formatCode="0.0%"/>
    <numFmt numFmtId="211" formatCode="#,###.###&quot;(m)&quot;"/>
    <numFmt numFmtId="212" formatCode="0.0"/>
    <numFmt numFmtId="213" formatCode="&quot;₩&quot;&quot;₩&quot;&quot;₩&quot;&quot;₩&quot;\$#,##0_);&quot;₩&quot;&quot;₩&quot;&quot;₩&quot;&quot;₩&quot;\(&quot;₩&quot;&quot;₩&quot;&quot;₩&quot;&quot;₩&quot;\$#,##0&quot;₩&quot;&quot;₩&quot;&quot;₩&quot;&quot;₩&quot;\)"/>
    <numFmt numFmtId="214" formatCode="&quot;Fr.&quot;\ #,##0;[Red]&quot;Fr.&quot;\ \-#,##0"/>
    <numFmt numFmtId="215" formatCode="&quot;Fr.&quot;\ #,##0.00;[Red]&quot;Fr.&quot;\ \-#,##0.00"/>
    <numFmt numFmtId="216" formatCode="mm&quot;월&quot;\ dd&quot;일&quot;"/>
    <numFmt numFmtId="217" formatCode="_-* #,##0.0_-;\-* #,##0.0_-;_-* &quot;-&quot;??_-;_-@_-"/>
    <numFmt numFmtId="218" formatCode="_-* #,##0_-;\-* #,##0_-;_-* &quot;-&quot;??_-;_-@_-"/>
    <numFmt numFmtId="219" formatCode="#,##0.0;[Red]#,##0.0;&quot; &quot;"/>
    <numFmt numFmtId="220" formatCode="0.0000%"/>
    <numFmt numFmtId="221" formatCode="#,##0&quot; 원&quot;"/>
    <numFmt numFmtId="222" formatCode="#,##0.00000"/>
    <numFmt numFmtId="223" formatCode="0.0%;[Red]\(0.0%\)"/>
    <numFmt numFmtId="224" formatCode="#,##0.00;[Red]#,##0.00;&quot; &quot;"/>
    <numFmt numFmtId="225" formatCode="0_);[Red]&quot;₩&quot;\!\(0&quot;₩&quot;\!\)"/>
    <numFmt numFmtId="226" formatCode="_(&quot;RM&quot;* #,##0.00_);_(&quot;RM&quot;* \(#,##0.00\);_(&quot;RM&quot;* &quot;-&quot;??_);_(@_)"/>
    <numFmt numFmtId="227" formatCode="&quot;US$&quot;#,##0_);\(&quot;US$&quot;#,##0\)"/>
    <numFmt numFmtId="228" formatCode="0_);\(0\)"/>
    <numFmt numFmtId="229" formatCode="0_ "/>
    <numFmt numFmtId="230" formatCode="0.000_ "/>
    <numFmt numFmtId="231" formatCode="_-* #,##0;\-* #,##0;_-* &quot;-&quot;;_-@"/>
    <numFmt numFmtId="232" formatCode="&quot;  &quot;@"/>
    <numFmt numFmtId="233" formatCode="0.00\ &quot;)&quot;"/>
    <numFmt numFmtId="234" formatCode="0.00\ &quot;)]&quot;"/>
    <numFmt numFmtId="235" formatCode="0.000\ &quot;²&quot;"/>
    <numFmt numFmtId="236" formatCode="&quot;(&quot;\ 0.00"/>
    <numFmt numFmtId="237" formatCode="&quot;[(&quot;\ 0.00"/>
    <numFmt numFmtId="238" formatCode="&quot;US$&quot;#,##0_);[Red]\(&quot;US$&quot;#,##0\)"/>
    <numFmt numFmtId="239" formatCode="_ * #,##0_ ;_ * \-#,##0_ ;_ * &quot; &quot;_ ;_ @_ "/>
    <numFmt numFmtId="240" formatCode="* #,##0&quot; &quot;;[Red]* &quot;△&quot;#,##0&quot; &quot;;* @"/>
    <numFmt numFmtId="241" formatCode="_ * #,##0.00000000_ ;_ * \-#,##0.00000000_ ;_ * &quot;-&quot;_ ;_ @_ "/>
    <numFmt numFmtId="242" formatCode="_ * #,##0_ ;_ * &quot;₩&quot;\!\-#,##0_ ;_ * &quot;-&quot;_ ;_ @_ "/>
    <numFmt numFmtId="243" formatCode="_ &quot;₩&quot;* #,##0_ ;_ &quot;₩&quot;* \-#,##0_ ;_ &quot;₩&quot;* &quot;-&quot;_ ;_ @_ "/>
    <numFmt numFmtId="244" formatCode="_ &quot;₩&quot;* #,##0.00_ ;_ &quot;₩&quot;* \-#,##0.00_ ;_ &quot;₩&quot;* &quot;-&quot;??_ ;_ @_ "/>
    <numFmt numFmtId="245" formatCode="0\ &quot;EA&quot;"/>
    <numFmt numFmtId="246" formatCode="#,##0.000\ &quot;㎏ &quot;"/>
    <numFmt numFmtId="247" formatCode="#,##0.000\ &quot;m  &quot;"/>
    <numFmt numFmtId="248" formatCode="#,##0.000\ &quot;㎡ &quot;"/>
    <numFmt numFmtId="249" formatCode="#,##0.000\ &quot;㎥ &quot;"/>
    <numFmt numFmtId="250" formatCode="General_)"/>
    <numFmt numFmtId="251" formatCode="&quot;RM&quot;#,##0_);\(&quot;RM&quot;#,##0\)"/>
    <numFmt numFmtId="252" formatCode="&quot;₩&quot;#,##0;&quot;₩&quot;&quot;₩&quot;\-#,##0"/>
    <numFmt numFmtId="253" formatCode="0.0_)"/>
    <numFmt numFmtId="254" formatCode="0\ &quot;t&quot;"/>
    <numFmt numFmtId="255" formatCode="_ * #,##0.0000_ ;_ * \-#,##0.0000_ ;_ * &quot;-&quot;_ ;_ @_ "/>
    <numFmt numFmtId="256" formatCode="0.0&quot;(m)&quot;"/>
    <numFmt numFmtId="257" formatCode="0.0\ &quot;EA&quot;"/>
    <numFmt numFmtId="258" formatCode="0.00_ "/>
    <numFmt numFmtId="259" formatCode="_ * #,##0.00_ ;_ * \-#,##0.00_ ;_ * &quot;-&quot;_ ;_ @_ "/>
    <numFmt numFmtId="260" formatCode="_(* #,##0.000_);_(* \(#,##0.000\);_(* &quot;-&quot;??_);_(@_)"/>
  </numFmts>
  <fonts count="128">
    <font>
      <sz val="9"/>
      <color indexed="8"/>
      <name val="Arial"/>
      <family val="2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1"/>
      <name val="돋움"/>
      <family val="3"/>
      <charset val="129"/>
    </font>
    <font>
      <sz val="10"/>
      <name val="굴림체"/>
      <family val="3"/>
      <charset val="129"/>
    </font>
    <font>
      <sz val="10"/>
      <name val="돋움체"/>
      <family val="3"/>
      <charset val="129"/>
    </font>
    <font>
      <sz val="9"/>
      <name val="돋움"/>
      <family val="3"/>
      <charset val="129"/>
    </font>
    <font>
      <sz val="12"/>
      <name val="바탕체"/>
      <family val="1"/>
      <charset val="129"/>
    </font>
    <font>
      <sz val="8"/>
      <name val="바탕체"/>
      <family val="1"/>
      <charset val="129"/>
    </font>
    <font>
      <sz val="9"/>
      <name val="굴림"/>
      <family val="3"/>
      <charset val="129"/>
    </font>
    <font>
      <sz val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¹UAAA¼"/>
      <family val="1"/>
      <charset val="129"/>
    </font>
    <font>
      <sz val="10"/>
      <name val="Helv"/>
      <family val="2"/>
    </font>
    <font>
      <sz val="12"/>
      <name val="Times New Roman"/>
      <family val="1"/>
    </font>
    <font>
      <b/>
      <sz val="1"/>
      <color indexed="8"/>
      <name val="Courier"/>
      <family val="3"/>
    </font>
    <font>
      <i/>
      <outline/>
      <shadow/>
      <u/>
      <sz val="1"/>
      <color indexed="24"/>
      <name val="Courier"/>
      <family val="3"/>
    </font>
    <font>
      <sz val="1"/>
      <color indexed="8"/>
      <name val="Courier"/>
      <family val="3"/>
    </font>
    <font>
      <sz val="1"/>
      <color indexed="0"/>
      <name val="Courier"/>
      <family val="3"/>
    </font>
    <font>
      <sz val="11"/>
      <name val="굴림체"/>
      <family val="3"/>
      <charset val="129"/>
    </font>
    <font>
      <sz val="9"/>
      <name val="MS Sans Serif"/>
      <family val="2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2"/>
      <name val="견고딕"/>
      <family val="1"/>
      <charset val="129"/>
    </font>
    <font>
      <sz val="11"/>
      <name val="바탕체"/>
      <family val="1"/>
      <charset val="129"/>
    </font>
    <font>
      <sz val="16"/>
      <name val="굴림체"/>
      <family val="3"/>
      <charset val="129"/>
    </font>
    <font>
      <u/>
      <sz val="9"/>
      <color indexed="36"/>
      <name val="Helv"/>
      <family val="2"/>
    </font>
    <font>
      <sz val="12"/>
      <name val="ⓒoUAAA¨u"/>
      <family val="1"/>
      <charset val="129"/>
    </font>
    <font>
      <sz val="12"/>
      <name val="©öUAAA¨ù"/>
      <family val="3"/>
      <charset val="129"/>
    </font>
    <font>
      <sz val="11"/>
      <name val="￥i￠￢￠?o"/>
      <family val="3"/>
      <charset val="129"/>
    </font>
    <font>
      <sz val="11"/>
      <name val="¡¾¨u￠￢ⓒ÷A¨u"/>
      <family val="3"/>
      <charset val="129"/>
    </font>
    <font>
      <sz val="12"/>
      <name val="¡¾¨ù¢¬©÷A¨ù"/>
      <family val="3"/>
      <charset val="129"/>
    </font>
    <font>
      <sz val="11"/>
      <name val="μ¸¿o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1"/>
      <name val="±¼¸²Ã¼"/>
      <family val="3"/>
      <charset val="129"/>
    </font>
    <font>
      <sz val="8"/>
      <name val="©öUAAA¨ù"/>
      <family val="3"/>
      <charset val="129"/>
    </font>
    <font>
      <sz val="12"/>
      <name val="¥ì¢¬¢¯oA¨ù"/>
      <family val="3"/>
      <charset val="129"/>
    </font>
    <font>
      <sz val="10"/>
      <name val="¡¾¨ù¢¬©÷A¨ù"/>
      <family val="3"/>
      <charset val="129"/>
    </font>
    <font>
      <sz val="10"/>
      <name val="©öUAAA¨ù"/>
      <family val="3"/>
      <charset val="129"/>
    </font>
    <font>
      <sz val="8"/>
      <name val="¹UAAA¼"/>
      <family val="3"/>
      <charset val="129"/>
    </font>
    <font>
      <sz val="12"/>
      <name val="System"/>
      <family val="2"/>
      <charset val="129"/>
    </font>
    <font>
      <sz val="14"/>
      <name val="¹ÙÅÁÃ¼"/>
      <family val="1"/>
      <charset val="129"/>
    </font>
    <font>
      <sz val="10"/>
      <name val="¹UAAA¼"/>
      <family val="3"/>
      <charset val="129"/>
    </font>
    <font>
      <sz val="10"/>
      <name val="¹ÙÅÁÃ¼"/>
      <family val="1"/>
      <charset val="129"/>
    </font>
    <font>
      <sz val="12"/>
      <name val="μ¸¿oA¼"/>
      <family val="3"/>
      <charset val="129"/>
    </font>
    <font>
      <sz val="10"/>
      <name val="±¼¸²A¼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b/>
      <sz val="11"/>
      <name val="Helv"/>
      <family val="2"/>
    </font>
    <font>
      <sz val="7"/>
      <name val="Small Fonts"/>
      <family val="2"/>
    </font>
    <font>
      <b/>
      <sz val="12"/>
      <name val="Book Antiqua"/>
      <family val="1"/>
    </font>
    <font>
      <sz val="8"/>
      <name val="Helv"/>
      <family val="2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8"/>
      <color indexed="8"/>
      <name val="Helv"/>
      <family val="2"/>
    </font>
    <font>
      <b/>
      <sz val="24"/>
      <name val="Arial"/>
      <family val="2"/>
    </font>
    <font>
      <b/>
      <u/>
      <sz val="13"/>
      <name val="굴림체"/>
      <family val="3"/>
      <charset val="129"/>
    </font>
    <font>
      <b/>
      <sz val="14"/>
      <name val="Arial"/>
      <family val="2"/>
    </font>
    <font>
      <u/>
      <sz val="10"/>
      <color indexed="36"/>
      <name val="Arial"/>
      <family val="2"/>
    </font>
    <font>
      <u/>
      <sz val="9"/>
      <color indexed="12"/>
      <name val="Helv"/>
      <family val="2"/>
    </font>
    <font>
      <sz val="8"/>
      <name val="바탕"/>
      <family val="1"/>
      <charset val="129"/>
    </font>
    <font>
      <b/>
      <sz val="9"/>
      <name val="돋움"/>
      <family val="3"/>
      <charset val="129"/>
    </font>
    <font>
      <b/>
      <sz val="18"/>
      <name val="돋움"/>
      <family val="3"/>
      <charset val="129"/>
    </font>
    <font>
      <sz val="10"/>
      <name val="돋움"/>
      <family val="3"/>
      <charset val="129"/>
    </font>
    <font>
      <b/>
      <sz val="20"/>
      <name val="돋움"/>
      <family val="3"/>
      <charset val="129"/>
    </font>
    <font>
      <sz val="9"/>
      <color indexed="8"/>
      <name val="Arial"/>
      <family val="2"/>
    </font>
    <font>
      <sz val="9"/>
      <color indexed="8"/>
      <name val="돋움"/>
      <family val="3"/>
      <charset val="129"/>
    </font>
    <font>
      <sz val="8"/>
      <color indexed="8"/>
      <name val="돋움"/>
      <family val="3"/>
      <charset val="129"/>
    </font>
    <font>
      <sz val="9"/>
      <name val="Arial"/>
      <family val="2"/>
    </font>
    <font>
      <sz val="9"/>
      <name val="굴림체"/>
      <family val="3"/>
      <charset val="129"/>
    </font>
    <font>
      <sz val="8"/>
      <name val="굴림체"/>
      <family val="3"/>
      <charset val="129"/>
    </font>
    <font>
      <sz val="10"/>
      <color indexed="12"/>
      <name val="굴림체"/>
      <family val="3"/>
      <charset val="129"/>
    </font>
    <font>
      <b/>
      <u/>
      <sz val="14"/>
      <name val="굴림체"/>
      <family val="3"/>
      <charset val="129"/>
    </font>
    <font>
      <sz val="12"/>
      <name val="굴림"/>
      <family val="3"/>
      <charset val="129"/>
    </font>
    <font>
      <u/>
      <sz val="10"/>
      <color indexed="12"/>
      <name val="MS Sans Serif"/>
      <family val="2"/>
    </font>
    <font>
      <sz val="8"/>
      <color indexed="8"/>
      <name val="Gulim"/>
      <family val="3"/>
    </font>
    <font>
      <sz val="9"/>
      <name val="돋움체"/>
      <family val="3"/>
      <charset val="129"/>
    </font>
    <font>
      <sz val="10"/>
      <name val="Courier New"/>
      <family val="3"/>
    </font>
    <font>
      <sz val="12"/>
      <name val="돋움"/>
      <family val="3"/>
      <charset val="129"/>
    </font>
    <font>
      <sz val="12"/>
      <name val="견명조"/>
      <family val="1"/>
      <charset val="129"/>
    </font>
    <font>
      <sz val="12"/>
      <name val="명조"/>
      <family val="3"/>
      <charset val="129"/>
    </font>
    <font>
      <sz val="10"/>
      <name val="한양중고딕"/>
      <family val="1"/>
      <charset val="129"/>
    </font>
    <font>
      <u/>
      <sz val="8.25"/>
      <color indexed="36"/>
      <name val="돋움"/>
      <family val="3"/>
      <charset val="129"/>
    </font>
    <font>
      <sz val="14"/>
      <name val="뼥?ⓒ"/>
      <family val="3"/>
      <charset val="129"/>
    </font>
    <font>
      <sz val="10"/>
      <color indexed="10"/>
      <name val="돋움체"/>
      <family val="3"/>
      <charset val="129"/>
    </font>
    <font>
      <sz val="8"/>
      <name val="돋움체"/>
      <family val="3"/>
      <charset val="129"/>
    </font>
    <font>
      <sz val="10"/>
      <name val="바탕체"/>
      <family val="1"/>
      <charset val="129"/>
    </font>
    <font>
      <sz val="17"/>
      <name val="바탕체"/>
      <family val="1"/>
      <charset val="129"/>
    </font>
    <font>
      <b/>
      <sz val="12"/>
      <color indexed="8"/>
      <name val="돋움체"/>
      <family val="3"/>
      <charset val="129"/>
    </font>
    <font>
      <sz val="11"/>
      <name val="돋움체"/>
      <family val="3"/>
      <charset val="129"/>
    </font>
    <font>
      <sz val="10"/>
      <name val="μ¸¿oA¼"/>
      <family val="3"/>
      <charset val="129"/>
    </font>
    <font>
      <sz val="10"/>
      <name val="±¼¸²Ã¼"/>
      <family val="3"/>
      <charset val="129"/>
    </font>
    <font>
      <b/>
      <sz val="10"/>
      <name val="굴림체"/>
      <family val="3"/>
      <charset val="129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b/>
      <i/>
      <sz val="18"/>
      <color indexed="39"/>
      <name val="돋움체"/>
      <family val="3"/>
      <charset val="129"/>
    </font>
    <font>
      <b/>
      <sz val="10"/>
      <name val="돋움"/>
      <family val="3"/>
      <charset val="129"/>
    </font>
    <font>
      <b/>
      <sz val="8"/>
      <color indexed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color indexed="8"/>
      <name val="맑은 고딕"/>
      <family val="3"/>
      <charset val="129"/>
      <scheme val="minor"/>
    </font>
    <font>
      <b/>
      <sz val="8"/>
      <color indexed="8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sz val="9"/>
      <color indexed="8"/>
      <name val="굴림체"/>
      <family val="3"/>
      <charset val="129"/>
    </font>
    <font>
      <b/>
      <sz val="20"/>
      <name val="돋움체"/>
      <family val="3"/>
      <charset val="129"/>
    </font>
    <font>
      <b/>
      <sz val="11"/>
      <name val="돋움체"/>
      <family val="3"/>
      <charset val="129"/>
    </font>
    <font>
      <sz val="8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304">
    <xf numFmtId="0" fontId="0" fillId="0" borderId="0"/>
    <xf numFmtId="182" fontId="58" fillId="0" borderId="0" applyFont="0" applyFill="0" applyBorder="0" applyAlignment="0" applyProtection="0"/>
    <xf numFmtId="186" fontId="7" fillId="0" borderId="0" applyFill="0" applyBorder="0" applyProtection="0"/>
    <xf numFmtId="0" fontId="12" fillId="0" borderId="1">
      <alignment horizontal="center"/>
    </xf>
    <xf numFmtId="0" fontId="13" fillId="0" borderId="0">
      <alignment vertical="center"/>
    </xf>
    <xf numFmtId="3" fontId="14" fillId="0" borderId="2"/>
    <xf numFmtId="40" fontId="12" fillId="0" borderId="0" applyFont="0" applyFill="0" applyBorder="0" applyAlignment="0" applyProtection="0"/>
    <xf numFmtId="212" fontId="3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38" fontId="7" fillId="0" borderId="3">
      <alignment horizontal="right"/>
    </xf>
    <xf numFmtId="4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8" fillId="0" borderId="0"/>
    <xf numFmtId="0" fontId="3" fillId="0" borderId="0"/>
    <xf numFmtId="0" fontId="58" fillId="0" borderId="0"/>
    <xf numFmtId="0" fontId="11" fillId="0" borderId="0"/>
    <xf numFmtId="0" fontId="12" fillId="0" borderId="0"/>
    <xf numFmtId="0" fontId="12" fillId="0" borderId="0"/>
    <xf numFmtId="0" fontId="58" fillId="0" borderId="0"/>
    <xf numFmtId="0" fontId="11" fillId="0" borderId="0"/>
    <xf numFmtId="19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8" fillId="0" borderId="0"/>
    <xf numFmtId="0" fontId="58" fillId="0" borderId="0"/>
    <xf numFmtId="0" fontId="5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/>
    <xf numFmtId="0" fontId="3" fillId="0" borderId="0"/>
    <xf numFmtId="0" fontId="18" fillId="0" borderId="0"/>
    <xf numFmtId="0" fontId="11" fillId="0" borderId="0"/>
    <xf numFmtId="0" fontId="4" fillId="0" borderId="0" applyFont="0" applyFill="0" applyBorder="0" applyAlignment="0" applyProtection="0"/>
    <xf numFmtId="0" fontId="58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4" fillId="0" borderId="0" applyFont="0" applyFill="0" applyBorder="0" applyAlignment="0" applyProtection="0"/>
    <xf numFmtId="0" fontId="11" fillId="0" borderId="0"/>
    <xf numFmtId="0" fontId="11" fillId="0" borderId="0"/>
    <xf numFmtId="0" fontId="94" fillId="0" borderId="0"/>
    <xf numFmtId="0" fontId="94" fillId="0" borderId="0"/>
    <xf numFmtId="0" fontId="94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8" fillId="0" borderId="0"/>
    <xf numFmtId="0" fontId="4" fillId="0" borderId="0" applyFont="0" applyFill="0" applyBorder="0" applyAlignment="0" applyProtection="0"/>
    <xf numFmtId="0" fontId="58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3" fillId="0" borderId="0"/>
    <xf numFmtId="0" fontId="18" fillId="0" borderId="0"/>
    <xf numFmtId="0" fontId="11" fillId="0" borderId="0"/>
    <xf numFmtId="198" fontId="3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4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94" fillId="0" borderId="0"/>
    <xf numFmtId="0" fontId="18" fillId="0" borderId="0"/>
    <xf numFmtId="0" fontId="18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58" fillId="0" borderId="0"/>
    <xf numFmtId="0" fontId="3" fillId="0" borderId="0"/>
    <xf numFmtId="19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1" fillId="0" borderId="0"/>
    <xf numFmtId="0" fontId="12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2" fillId="0" borderId="0"/>
    <xf numFmtId="0" fontId="58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58" fillId="0" borderId="0"/>
    <xf numFmtId="0" fontId="11" fillId="0" borderId="0"/>
    <xf numFmtId="0" fontId="11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9" fillId="0" borderId="0"/>
    <xf numFmtId="216" fontId="3" fillId="0" borderId="0" applyFont="0" applyFill="0" applyBorder="0" applyProtection="0">
      <alignment vertical="center"/>
    </xf>
    <xf numFmtId="217" fontId="3" fillId="0" borderId="0">
      <alignment vertical="center"/>
    </xf>
    <xf numFmtId="218" fontId="3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180" fontId="33" fillId="0" borderId="2">
      <alignment vertical="center"/>
    </xf>
    <xf numFmtId="3" fontId="14" fillId="0" borderId="2"/>
    <xf numFmtId="3" fontId="14" fillId="0" borderId="2"/>
    <xf numFmtId="180" fontId="3" fillId="0" borderId="2">
      <alignment vertical="center"/>
    </xf>
    <xf numFmtId="180" fontId="33" fillId="0" borderId="2">
      <alignment vertical="center"/>
    </xf>
    <xf numFmtId="180" fontId="33" fillId="0" borderId="2">
      <alignment vertical="center"/>
    </xf>
    <xf numFmtId="180" fontId="33" fillId="0" borderId="2">
      <alignment vertical="center"/>
    </xf>
    <xf numFmtId="180" fontId="33" fillId="0" borderId="2">
      <alignment vertical="center"/>
    </xf>
    <xf numFmtId="180" fontId="3" fillId="0" borderId="2">
      <alignment vertical="center"/>
    </xf>
    <xf numFmtId="180" fontId="11" fillId="0" borderId="2">
      <alignment vertical="center"/>
    </xf>
    <xf numFmtId="180" fontId="95" fillId="0" borderId="4" applyBorder="0">
      <alignment vertical="center"/>
    </xf>
    <xf numFmtId="0" fontId="95" fillId="0" borderId="0">
      <alignment vertical="center"/>
    </xf>
    <xf numFmtId="0" fontId="11" fillId="0" borderId="0"/>
    <xf numFmtId="182" fontId="87" fillId="0" borderId="0" applyFont="0" applyFill="0" applyBorder="0" applyAlignment="0" applyProtection="0"/>
    <xf numFmtId="3" fontId="96" fillId="0" borderId="5">
      <alignment horizontal="right" vertical="center"/>
    </xf>
    <xf numFmtId="3" fontId="96" fillId="0" borderId="5">
      <alignment horizontal="right"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0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0" fontId="24" fillId="0" borderId="0">
      <alignment vertical="center"/>
    </xf>
    <xf numFmtId="222" fontId="24" fillId="0" borderId="0">
      <alignment vertical="center"/>
    </xf>
    <xf numFmtId="222" fontId="24" fillId="0" borderId="0">
      <alignment vertical="center"/>
    </xf>
    <xf numFmtId="222" fontId="24" fillId="0" borderId="0">
      <alignment vertical="center"/>
    </xf>
    <xf numFmtId="221" fontId="3" fillId="0" borderId="0">
      <alignment vertical="center"/>
    </xf>
    <xf numFmtId="0" fontId="24" fillId="0" borderId="0">
      <alignment vertical="center"/>
    </xf>
    <xf numFmtId="0" fontId="3" fillId="0" borderId="0">
      <alignment vertical="center"/>
    </xf>
    <xf numFmtId="223" fontId="3" fillId="0" borderId="0">
      <alignment vertical="center"/>
    </xf>
    <xf numFmtId="223" fontId="3" fillId="0" borderId="0">
      <alignment vertical="center"/>
    </xf>
    <xf numFmtId="223" fontId="3" fillId="0" borderId="0">
      <alignment vertical="center"/>
    </xf>
    <xf numFmtId="222" fontId="24" fillId="0" borderId="0">
      <alignment vertical="center"/>
    </xf>
    <xf numFmtId="222" fontId="24" fillId="0" borderId="0">
      <alignment vertical="center"/>
    </xf>
    <xf numFmtId="222" fontId="24" fillId="0" borderId="0">
      <alignment vertical="center"/>
    </xf>
    <xf numFmtId="221" fontId="3" fillId="0" borderId="0">
      <alignment vertical="center"/>
    </xf>
    <xf numFmtId="0" fontId="24" fillId="0" borderId="0">
      <alignment vertical="center"/>
    </xf>
    <xf numFmtId="222" fontId="24" fillId="0" borderId="0">
      <alignment vertical="center"/>
    </xf>
    <xf numFmtId="222" fontId="24" fillId="0" borderId="0">
      <alignment vertical="center"/>
    </xf>
    <xf numFmtId="222" fontId="24" fillId="0" borderId="0">
      <alignment vertical="center"/>
    </xf>
    <xf numFmtId="0" fontId="24" fillId="0" borderId="0">
      <alignment vertical="center"/>
    </xf>
    <xf numFmtId="0" fontId="3" fillId="0" borderId="0">
      <alignment vertical="center"/>
    </xf>
    <xf numFmtId="223" fontId="3" fillId="0" borderId="0">
      <alignment vertical="center"/>
    </xf>
    <xf numFmtId="223" fontId="3" fillId="0" borderId="0">
      <alignment vertical="center"/>
    </xf>
    <xf numFmtId="223" fontId="3" fillId="0" borderId="0">
      <alignment vertical="center"/>
    </xf>
    <xf numFmtId="222" fontId="24" fillId="0" borderId="0">
      <alignment vertical="center"/>
    </xf>
    <xf numFmtId="222" fontId="24" fillId="0" borderId="0">
      <alignment vertical="center"/>
    </xf>
    <xf numFmtId="222" fontId="24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221" fontId="3" fillId="0" borderId="0">
      <alignment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3" fontId="96" fillId="0" borderId="5">
      <alignment horizontal="right" vertical="center"/>
    </xf>
    <xf numFmtId="219" fontId="97" fillId="0" borderId="0">
      <alignment vertical="center"/>
    </xf>
    <xf numFmtId="219" fontId="97" fillId="0" borderId="0">
      <alignment vertical="center"/>
    </xf>
    <xf numFmtId="219" fontId="9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8" fillId="0" borderId="0">
      <alignment horizontal="centerContinuous"/>
    </xf>
    <xf numFmtId="182" fontId="87" fillId="0" borderId="0" applyFont="0" applyFill="0" applyBorder="0" applyAlignment="0" applyProtection="0"/>
    <xf numFmtId="0" fontId="7" fillId="0" borderId="6">
      <alignment horizont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2" fontId="96" fillId="0" borderId="5">
      <alignment horizontal="right" vertical="center"/>
    </xf>
    <xf numFmtId="0" fontId="5" fillId="0" borderId="0">
      <alignment vertical="center"/>
    </xf>
    <xf numFmtId="0" fontId="5" fillId="0" borderId="7">
      <alignment vertical="center"/>
    </xf>
    <xf numFmtId="182" fontId="87" fillId="0" borderId="0" applyFont="0" applyFill="0" applyBorder="0" applyAlignment="0" applyProtection="0"/>
    <xf numFmtId="40" fontId="12" fillId="0" borderId="0" applyFont="0" applyFill="0" applyBorder="0" applyAlignment="0" applyProtection="0"/>
    <xf numFmtId="9" fontId="7" fillId="0" borderId="0">
      <protection locked="0"/>
    </xf>
    <xf numFmtId="0" fontId="10" fillId="0" borderId="0"/>
    <xf numFmtId="0" fontId="95" fillId="0" borderId="7">
      <alignment vertical="center"/>
    </xf>
    <xf numFmtId="224" fontId="95" fillId="0" borderId="7">
      <alignment vertical="center"/>
    </xf>
    <xf numFmtId="224" fontId="95" fillId="0" borderId="7">
      <alignment vertical="center"/>
    </xf>
    <xf numFmtId="224" fontId="95" fillId="0" borderId="7">
      <alignment vertical="center"/>
    </xf>
    <xf numFmtId="182" fontId="58" fillId="0" borderId="0" applyFont="0" applyFill="0" applyBorder="0" applyAlignment="0" applyProtection="0"/>
    <xf numFmtId="24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7" fillId="0" borderId="0" applyFont="0" applyFill="0" applyBorder="0" applyAlignment="0" applyProtection="0"/>
    <xf numFmtId="41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7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3" fillId="0" borderId="0">
      <protection locked="0"/>
    </xf>
    <xf numFmtId="243" fontId="17" fillId="0" borderId="0" applyFont="0" applyFill="0" applyBorder="0" applyAlignment="0" applyProtection="0"/>
    <xf numFmtId="243" fontId="42" fillId="0" borderId="0" applyFont="0" applyFill="0" applyBorder="0" applyAlignment="0" applyProtection="0"/>
    <xf numFmtId="0" fontId="17" fillId="0" borderId="0" applyFont="0" applyFill="0" applyBorder="0" applyAlignment="0" applyProtection="0"/>
    <xf numFmtId="42" fontId="44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43" fillId="0" borderId="0" applyFont="0" applyFill="0" applyBorder="0" applyAlignment="0" applyProtection="0"/>
    <xf numFmtId="37" fontId="17" fillId="0" borderId="0" applyFont="0" applyFill="0" applyBorder="0" applyAlignment="0" applyProtection="0"/>
    <xf numFmtId="0" fontId="43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3" fillId="0" borderId="0">
      <protection locked="0"/>
    </xf>
    <xf numFmtId="0" fontId="17" fillId="0" borderId="0" applyFont="0" applyFill="0" applyBorder="0" applyAlignment="0" applyProtection="0"/>
    <xf numFmtId="244" fontId="42" fillId="0" borderId="0" applyFont="0" applyFill="0" applyBorder="0" applyAlignment="0" applyProtection="0"/>
    <xf numFmtId="0" fontId="17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43" fillId="0" borderId="0" applyFont="0" applyFill="0" applyBorder="0" applyAlignment="0" applyProtection="0"/>
    <xf numFmtId="37" fontId="17" fillId="0" borderId="0" applyFont="0" applyFill="0" applyBorder="0" applyAlignment="0" applyProtection="0"/>
    <xf numFmtId="0" fontId="43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2" fillId="0" borderId="0"/>
    <xf numFmtId="0" fontId="109" fillId="0" borderId="0" applyFont="0" applyFill="0" applyBorder="0" applyAlignment="0" applyProtection="0"/>
    <xf numFmtId="180" fontId="42" fillId="0" borderId="0" applyFont="0" applyFill="0" applyBorder="0" applyAlignment="0" applyProtection="0"/>
    <xf numFmtId="0" fontId="41" fillId="0" borderId="0" applyFont="0" applyFill="0" applyBorder="0" applyAlignment="0" applyProtection="0"/>
    <xf numFmtId="41" fontId="44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3" fillId="0" borderId="0" applyFont="0" applyFill="0" applyBorder="0" applyAlignment="0" applyProtection="0"/>
    <xf numFmtId="37" fontId="17" fillId="0" borderId="0" applyFont="0" applyFill="0" applyBorder="0" applyAlignment="0" applyProtection="0"/>
    <xf numFmtId="0" fontId="43" fillId="0" borderId="0" applyFont="0" applyFill="0" applyBorder="0" applyAlignment="0" applyProtection="0"/>
    <xf numFmtId="182" fontId="17" fillId="0" borderId="0" applyFont="0" applyFill="0" applyBorder="0" applyAlignment="0" applyProtection="0"/>
    <xf numFmtId="182" fontId="42" fillId="0" borderId="0" applyFont="0" applyFill="0" applyBorder="0" applyAlignment="0" applyProtection="0"/>
    <xf numFmtId="0" fontId="41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3" fillId="0" borderId="0" applyFont="0" applyFill="0" applyBorder="0" applyAlignment="0" applyProtection="0"/>
    <xf numFmtId="37" fontId="17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" fillId="0" borderId="0" applyNumberFormat="0" applyFill="0" applyBorder="0" applyAlignment="0" applyProtection="0"/>
    <xf numFmtId="182" fontId="11" fillId="0" borderId="0" applyFont="0" applyFill="0" applyBorder="0" applyAlignment="0" applyProtection="0"/>
    <xf numFmtId="0" fontId="45" fillId="0" borderId="0"/>
    <xf numFmtId="0" fontId="3" fillId="0" borderId="0"/>
    <xf numFmtId="0" fontId="4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" fillId="0" borderId="0"/>
    <xf numFmtId="0" fontId="47" fillId="0" borderId="0"/>
    <xf numFmtId="0" fontId="38" fillId="0" borderId="0"/>
    <xf numFmtId="0" fontId="37" fillId="0" borderId="0"/>
    <xf numFmtId="0" fontId="36" fillId="0" borderId="0"/>
    <xf numFmtId="0" fontId="48" fillId="0" borderId="0"/>
    <xf numFmtId="0" fontId="3" fillId="0" borderId="0"/>
    <xf numFmtId="0" fontId="49" fillId="0" borderId="0"/>
    <xf numFmtId="0" fontId="43" fillId="0" borderId="0"/>
    <xf numFmtId="0" fontId="17" fillId="0" borderId="0"/>
    <xf numFmtId="0" fontId="42" fillId="0" borderId="0"/>
    <xf numFmtId="0" fontId="50" fillId="0" borderId="0"/>
    <xf numFmtId="0" fontId="51" fillId="0" borderId="0"/>
    <xf numFmtId="0" fontId="52" fillId="0" borderId="0"/>
    <xf numFmtId="0" fontId="53" fillId="0" borderId="0"/>
    <xf numFmtId="0" fontId="54" fillId="0" borderId="0"/>
    <xf numFmtId="0" fontId="43" fillId="0" borderId="0"/>
    <xf numFmtId="0" fontId="17" fillId="0" borderId="0"/>
    <xf numFmtId="0" fontId="43" fillId="0" borderId="0"/>
    <xf numFmtId="0" fontId="55" fillId="0" borderId="0"/>
    <xf numFmtId="0" fontId="110" fillId="0" borderId="0"/>
    <xf numFmtId="0" fontId="17" fillId="0" borderId="0"/>
    <xf numFmtId="0" fontId="42" fillId="0" borderId="0"/>
    <xf numFmtId="0" fontId="17" fillId="0" borderId="0"/>
    <xf numFmtId="0" fontId="43" fillId="0" borderId="0"/>
    <xf numFmtId="0" fontId="17" fillId="0" borderId="0"/>
    <xf numFmtId="0" fontId="43" fillId="0" borderId="0"/>
    <xf numFmtId="0" fontId="17" fillId="0" borderId="0"/>
    <xf numFmtId="0" fontId="43" fillId="0" borderId="0"/>
    <xf numFmtId="0" fontId="41" fillId="0" borderId="0"/>
    <xf numFmtId="0" fontId="42" fillId="0" borderId="0"/>
    <xf numFmtId="0" fontId="11" fillId="0" borderId="0"/>
    <xf numFmtId="0" fontId="11" fillId="0" borderId="0"/>
    <xf numFmtId="0" fontId="17" fillId="0" borderId="0"/>
    <xf numFmtId="184" fontId="33" fillId="0" borderId="0" applyFill="0" applyBorder="0" applyAlignment="0"/>
    <xf numFmtId="0" fontId="56" fillId="0" borderId="0"/>
    <xf numFmtId="0" fontId="57" fillId="0" borderId="0" applyNumberFormat="0" applyFill="0" applyBorder="0" applyAlignment="0" applyProtection="0">
      <alignment vertical="top"/>
      <protection locked="0"/>
    </xf>
    <xf numFmtId="202" fontId="7" fillId="0" borderId="0" applyFont="0" applyFill="0" applyBorder="0" applyAlignment="0" applyProtection="0"/>
    <xf numFmtId="3" fontId="100" fillId="0" borderId="0">
      <alignment horizontal="center"/>
    </xf>
    <xf numFmtId="0" fontId="4" fillId="0" borderId="0">
      <protection locked="0"/>
    </xf>
    <xf numFmtId="41" fontId="10" fillId="0" borderId="0" applyFont="0" applyFill="0" applyBorder="0" applyAlignment="0" applyProtection="0"/>
    <xf numFmtId="201" fontId="58" fillId="0" borderId="0"/>
    <xf numFmtId="182" fontId="11" fillId="0" borderId="0" applyFont="0" applyFill="0" applyBorder="0" applyAlignment="0" applyProtection="0"/>
    <xf numFmtId="193" fontId="7" fillId="0" borderId="0">
      <protection locked="0"/>
    </xf>
    <xf numFmtId="0" fontId="59" fillId="0" borderId="0" applyNumberFormat="0" applyAlignment="0">
      <alignment horizontal="left"/>
    </xf>
    <xf numFmtId="0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" fillId="0" borderId="0">
      <protection locked="0"/>
    </xf>
    <xf numFmtId="0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94" fontId="7" fillId="0" borderId="0">
      <protection locked="0"/>
    </xf>
    <xf numFmtId="0" fontId="58" fillId="0" borderId="0"/>
    <xf numFmtId="0" fontId="22" fillId="0" borderId="0">
      <protection locked="0"/>
    </xf>
    <xf numFmtId="0" fontId="12" fillId="0" borderId="0" applyFont="0" applyFill="0" applyBorder="0" applyAlignment="0" applyProtection="0"/>
    <xf numFmtId="41" fontId="94" fillId="0" borderId="0" applyFont="0" applyFill="0" applyBorder="0" applyAlignment="0" applyProtection="0"/>
    <xf numFmtId="43" fontId="94" fillId="0" borderId="0" applyFont="0" applyFill="0" applyBorder="0" applyAlignment="0" applyProtection="0"/>
    <xf numFmtId="200" fontId="58" fillId="0" borderId="0"/>
    <xf numFmtId="245" fontId="87" fillId="0" borderId="0" applyFill="0" applyBorder="0">
      <alignment horizontal="centerContinuous"/>
    </xf>
    <xf numFmtId="0" fontId="60" fillId="0" borderId="0" applyNumberFormat="0" applyAlignment="0">
      <alignment horizontal="left"/>
    </xf>
    <xf numFmtId="199" fontId="3" fillId="0" borderId="0" applyFont="0" applyFill="0" applyBorder="0" applyAlignment="0" applyProtection="0"/>
    <xf numFmtId="0" fontId="22" fillId="0" borderId="0">
      <protection locked="0"/>
    </xf>
    <xf numFmtId="0" fontId="22" fillId="0" borderId="0">
      <protection locked="0"/>
    </xf>
    <xf numFmtId="0" fontId="6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61" fillId="0" borderId="0">
      <protection locked="0"/>
    </xf>
    <xf numFmtId="192" fontId="7" fillId="0" borderId="0">
      <protection locked="0"/>
    </xf>
    <xf numFmtId="0" fontId="12" fillId="0" borderId="0" applyFont="0" applyFill="0" applyBorder="0" applyAlignment="0" applyProtection="0"/>
    <xf numFmtId="38" fontId="62" fillId="2" borderId="0" applyNumberFormat="0" applyBorder="0" applyAlignment="0" applyProtection="0"/>
    <xf numFmtId="3" fontId="105" fillId="0" borderId="8">
      <alignment horizontal="right" vertical="center"/>
    </xf>
    <xf numFmtId="4" fontId="105" fillId="0" borderId="8">
      <alignment horizontal="right" vertical="center"/>
    </xf>
    <xf numFmtId="0" fontId="63" fillId="0" borderId="0">
      <alignment horizontal="left"/>
    </xf>
    <xf numFmtId="0" fontId="64" fillId="0" borderId="9" applyNumberFormat="0" applyAlignment="0" applyProtection="0">
      <alignment horizontal="left" vertical="center"/>
    </xf>
    <xf numFmtId="0" fontId="64" fillId="0" borderId="10">
      <alignment horizontal="left" vertical="center"/>
    </xf>
    <xf numFmtId="0" fontId="20" fillId="0" borderId="0">
      <protection locked="0"/>
    </xf>
    <xf numFmtId="0" fontId="20" fillId="0" borderId="0">
      <protection locked="0"/>
    </xf>
    <xf numFmtId="203" fontId="65" fillId="0" borderId="0">
      <protection locked="0"/>
    </xf>
    <xf numFmtId="203" fontId="65" fillId="0" borderId="0">
      <protection locked="0"/>
    </xf>
    <xf numFmtId="0" fontId="66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10" fontId="62" fillId="3" borderId="2" applyNumberFormat="0" applyBorder="0" applyAlignment="0" applyProtection="0"/>
    <xf numFmtId="246" fontId="105" fillId="0" borderId="2">
      <alignment vertical="center"/>
    </xf>
    <xf numFmtId="0" fontId="3" fillId="0" borderId="11">
      <protection locked="0"/>
    </xf>
    <xf numFmtId="0" fontId="111" fillId="0" borderId="12" applyFont="0" applyBorder="0" applyAlignment="0">
      <alignment horizontal="center" vertical="center"/>
    </xf>
    <xf numFmtId="247" fontId="105" fillId="0" borderId="2">
      <alignment horizontal="right" vertical="center"/>
    </xf>
    <xf numFmtId="248" fontId="105" fillId="0" borderId="2">
      <alignment vertical="center"/>
    </xf>
    <xf numFmtId="249" fontId="105" fillId="0" borderId="2">
      <alignment vertical="center"/>
    </xf>
    <xf numFmtId="250" fontId="112" fillId="0" borderId="0">
      <alignment horizontal="left"/>
    </xf>
    <xf numFmtId="38" fontId="12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67" fillId="0" borderId="11"/>
    <xf numFmtId="214" fontId="12" fillId="0" borderId="0" applyFont="0" applyFill="0" applyBorder="0" applyAlignment="0" applyProtection="0"/>
    <xf numFmtId="215" fontId="12" fillId="0" borderId="0" applyFont="0" applyFill="0" applyBorder="0" applyAlignment="0" applyProtection="0"/>
    <xf numFmtId="182" fontId="11" fillId="0" borderId="0" applyFont="0" applyFill="0" applyBorder="0" applyAlignment="0" applyProtection="0"/>
    <xf numFmtId="37" fontId="68" fillId="0" borderId="0"/>
    <xf numFmtId="185" fontId="33" fillId="0" borderId="0"/>
    <xf numFmtId="0" fontId="7" fillId="0" borderId="0"/>
    <xf numFmtId="0" fontId="11" fillId="0" borderId="0"/>
    <xf numFmtId="0" fontId="11" fillId="0" borderId="0"/>
    <xf numFmtId="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2" fontId="5" fillId="0" borderId="0">
      <alignment vertical="center"/>
    </xf>
    <xf numFmtId="0" fontId="4" fillId="0" borderId="0">
      <protection locked="0"/>
    </xf>
    <xf numFmtId="10" fontId="11" fillId="0" borderId="0" applyFont="0" applyFill="0" applyBorder="0" applyAlignment="0" applyProtection="0"/>
    <xf numFmtId="251" fontId="7" fillId="0" borderId="0">
      <protection locked="0"/>
    </xf>
    <xf numFmtId="0" fontId="69" fillId="2" borderId="0" applyNumberFormat="0">
      <alignment vertical="center"/>
    </xf>
    <xf numFmtId="182" fontId="87" fillId="0" borderId="0" applyFont="0" applyFill="0" applyBorder="0" applyAlignment="0" applyProtection="0"/>
    <xf numFmtId="182" fontId="87" fillId="0" borderId="0" applyFont="0" applyFill="0" applyBorder="0" applyAlignment="0" applyProtection="0"/>
    <xf numFmtId="30" fontId="70" fillId="0" borderId="0" applyNumberFormat="0" applyFill="0" applyBorder="0" applyAlignment="0" applyProtection="0">
      <alignment horizontal="left"/>
    </xf>
    <xf numFmtId="252" fontId="3" fillId="0" borderId="0" applyFont="0" applyFill="0" applyBorder="0" applyAlignment="0" applyProtection="0"/>
    <xf numFmtId="182" fontId="11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distributed"/>
    </xf>
    <xf numFmtId="0" fontId="12" fillId="0" borderId="0"/>
    <xf numFmtId="0" fontId="71" fillId="0" borderId="0">
      <alignment horizontal="center" vertical="center"/>
    </xf>
    <xf numFmtId="0" fontId="72" fillId="0" borderId="0"/>
    <xf numFmtId="0" fontId="67" fillId="0" borderId="0"/>
    <xf numFmtId="40" fontId="73" fillId="0" borderId="0" applyBorder="0">
      <alignment horizontal="right"/>
    </xf>
    <xf numFmtId="40" fontId="12" fillId="0" borderId="0" applyFont="0" applyFill="0" applyBorder="0" applyAlignment="0" applyProtection="0"/>
    <xf numFmtId="253" fontId="113" fillId="0" borderId="0">
      <alignment horizontal="center"/>
    </xf>
    <xf numFmtId="0" fontId="17" fillId="0" borderId="0"/>
    <xf numFmtId="0" fontId="74" fillId="2" borderId="10">
      <alignment vertical="center"/>
    </xf>
    <xf numFmtId="0" fontId="75" fillId="0" borderId="0" applyFill="0" applyBorder="0" applyProtection="0">
      <alignment horizontal="centerContinuous" vertical="center"/>
    </xf>
    <xf numFmtId="0" fontId="15" fillId="4" borderId="0" applyFill="0" applyBorder="0" applyProtection="0">
      <alignment horizontal="center" vertical="center"/>
    </xf>
    <xf numFmtId="49" fontId="114" fillId="0" borderId="0" applyFill="0" applyBorder="0" applyProtection="0">
      <alignment horizontal="centerContinuous" vertical="center"/>
    </xf>
    <xf numFmtId="0" fontId="76" fillId="0" borderId="0"/>
    <xf numFmtId="254" fontId="87" fillId="0" borderId="0" applyFill="0" applyBorder="0">
      <alignment horizontal="centerContinuous"/>
    </xf>
    <xf numFmtId="0" fontId="22" fillId="0" borderId="13">
      <protection locked="0"/>
    </xf>
    <xf numFmtId="0" fontId="8" fillId="0" borderId="6">
      <alignment horizontal="left"/>
    </xf>
    <xf numFmtId="0" fontId="94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198" fontId="3" fillId="0" borderId="0" applyFont="0" applyFill="0" applyBorder="0" applyAlignment="0" applyProtection="0"/>
    <xf numFmtId="0" fontId="21" fillId="0" borderId="0">
      <protection locked="0"/>
    </xf>
    <xf numFmtId="0" fontId="29" fillId="0" borderId="0" applyNumberFormat="0" applyFill="0" applyBorder="0" applyAlignment="0" applyProtection="0"/>
    <xf numFmtId="189" fontId="7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82" fillId="0" borderId="0" applyBorder="0" applyAlignment="0"/>
    <xf numFmtId="0" fontId="82" fillId="0" borderId="14" applyBorder="0" applyAlignment="0">
      <alignment horizontal="center"/>
    </xf>
    <xf numFmtId="0" fontId="82" fillId="0" borderId="15"/>
    <xf numFmtId="0" fontId="99" fillId="0" borderId="0"/>
    <xf numFmtId="0" fontId="5" fillId="0" borderId="0">
      <alignment vertical="center"/>
    </xf>
    <xf numFmtId="0" fontId="89" fillId="0" borderId="0"/>
    <xf numFmtId="225" fontId="3" fillId="0" borderId="0" applyNumberFormat="0" applyFill="0" applyBorder="0" applyAlignment="0">
      <alignment horizontal="left"/>
    </xf>
    <xf numFmtId="0" fontId="3" fillId="0" borderId="0">
      <protection locked="0"/>
    </xf>
    <xf numFmtId="0" fontId="22" fillId="0" borderId="0">
      <protection locked="0"/>
    </xf>
    <xf numFmtId="3" fontId="12" fillId="0" borderId="16">
      <alignment horizontal="center"/>
    </xf>
    <xf numFmtId="0" fontId="2" fillId="0" borderId="17">
      <alignment vertical="center"/>
    </xf>
    <xf numFmtId="0" fontId="100" fillId="0" borderId="0" applyFont="0" applyAlignment="0">
      <alignment horizontal="left"/>
    </xf>
    <xf numFmtId="0" fontId="22" fillId="0" borderId="0"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40" fontId="102" fillId="0" borderId="0" applyFont="0" applyFill="0" applyBorder="0" applyAlignment="0" applyProtection="0"/>
    <xf numFmtId="38" fontId="10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4" fillId="0" borderId="8">
      <alignment vertical="center"/>
    </xf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5" fillId="0" borderId="0" applyNumberFormat="0" applyFont="0" applyFill="0" applyBorder="0" applyProtection="0">
      <alignment horizontal="distributed" vertical="center" justifyLastLine="1"/>
    </xf>
    <xf numFmtId="204" fontId="2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03" fontId="23" fillId="0" borderId="0">
      <protection locked="0"/>
    </xf>
    <xf numFmtId="203" fontId="23" fillId="0" borderId="0">
      <protection locked="0"/>
    </xf>
    <xf numFmtId="226" fontId="7" fillId="0" borderId="0" applyFont="0" applyFill="0" applyBorder="0" applyProtection="0">
      <alignment horizontal="center" vertical="center"/>
    </xf>
    <xf numFmtId="227" fontId="7" fillId="0" borderId="0" applyFont="0" applyFill="0" applyBorder="0" applyProtection="0">
      <alignment horizontal="center" vertical="center"/>
    </xf>
    <xf numFmtId="9" fontId="9" fillId="0" borderId="0" applyFont="0" applyFill="0" applyBorder="0" applyAlignment="0" applyProtection="0"/>
    <xf numFmtId="10" fontId="24" fillId="0" borderId="0" applyFill="0" applyBorder="0" applyProtection="0">
      <alignment horizontal="right"/>
    </xf>
    <xf numFmtId="228" fontId="3" fillId="0" borderId="0" applyFont="0" applyFill="0" applyBorder="0" applyAlignment="0" applyProtection="0"/>
    <xf numFmtId="210" fontId="5" fillId="0" borderId="0" applyFont="0" applyFill="0" applyBorder="0" applyAlignment="0" applyProtection="0"/>
    <xf numFmtId="0" fontId="25" fillId="0" borderId="18" applyFont="0" applyFill="0" applyAlignment="0" applyProtection="0">
      <alignment horizontal="center" vertical="center"/>
    </xf>
    <xf numFmtId="0" fontId="7" fillId="0" borderId="0"/>
    <xf numFmtId="180" fontId="103" fillId="0" borderId="14">
      <alignment vertical="center"/>
    </xf>
    <xf numFmtId="0" fontId="5" fillId="0" borderId="0" applyNumberFormat="0" applyFont="0" applyFill="0" applyBorder="0" applyProtection="0">
      <alignment horizontal="centerContinuous" vertical="center"/>
    </xf>
    <xf numFmtId="177" fontId="26" fillId="0" borderId="19">
      <alignment vertical="center"/>
    </xf>
    <xf numFmtId="3" fontId="5" fillId="0" borderId="2"/>
    <xf numFmtId="0" fontId="5" fillId="0" borderId="2"/>
    <xf numFmtId="3" fontId="5" fillId="0" borderId="20"/>
    <xf numFmtId="3" fontId="5" fillId="0" borderId="21"/>
    <xf numFmtId="0" fontId="27" fillId="0" borderId="2"/>
    <xf numFmtId="0" fontId="28" fillId="0" borderId="0">
      <alignment horizontal="center"/>
    </xf>
    <xf numFmtId="0" fontId="29" fillId="0" borderId="22">
      <alignment horizontal="center"/>
    </xf>
    <xf numFmtId="229" fontId="88" fillId="0" borderId="23" applyFont="0" applyFill="0" applyBorder="0" applyAlignment="0" applyProtection="0">
      <alignment vertical="center"/>
    </xf>
    <xf numFmtId="230" fontId="88" fillId="0" borderId="23" applyFont="0" applyFill="0" applyBorder="0" applyAlignment="0" applyProtection="0">
      <alignment vertical="center"/>
    </xf>
    <xf numFmtId="0" fontId="104" fillId="0" borderId="0">
      <alignment vertical="center"/>
    </xf>
    <xf numFmtId="231" fontId="95" fillId="0" borderId="0">
      <alignment vertical="center"/>
    </xf>
    <xf numFmtId="180" fontId="82" fillId="0" borderId="14">
      <alignment vertical="center"/>
    </xf>
    <xf numFmtId="179" fontId="30" fillId="0" borderId="0">
      <alignment vertical="center"/>
    </xf>
    <xf numFmtId="176" fontId="84" fillId="0" borderId="0"/>
    <xf numFmtId="37" fontId="7" fillId="0" borderId="0" applyFont="0" applyFill="0" applyBorder="0" applyAlignment="0" applyProtection="0"/>
    <xf numFmtId="41" fontId="3" fillId="0" borderId="0" applyFont="0" applyFill="0" applyBorder="0" applyAlignment="0" applyProtection="0"/>
    <xf numFmtId="37" fontId="7" fillId="0" borderId="0" applyFont="0" applyFill="0" applyBorder="0" applyAlignment="0" applyProtection="0"/>
    <xf numFmtId="213" fontId="7" fillId="0" borderId="0" applyFont="0" applyFill="0" applyBorder="0" applyAlignment="0" applyProtection="0"/>
    <xf numFmtId="213" fontId="7" fillId="0" borderId="0" applyFont="0" applyFill="0" applyBorder="0" applyAlignment="0" applyProtection="0"/>
    <xf numFmtId="37" fontId="7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24"/>
    <xf numFmtId="232" fontId="105" fillId="0" borderId="2" applyBorder="0">
      <alignment vertical="center"/>
    </xf>
    <xf numFmtId="233" fontId="6" fillId="0" borderId="0" applyFill="0" applyBorder="0">
      <alignment horizontal="centerContinuous"/>
    </xf>
    <xf numFmtId="234" fontId="6" fillId="0" borderId="0" applyFill="0" applyBorder="0">
      <alignment horizontal="centerContinuous"/>
    </xf>
    <xf numFmtId="0" fontId="90" fillId="0" borderId="0">
      <alignment vertical="center"/>
    </xf>
    <xf numFmtId="0" fontId="32" fillId="0" borderId="0">
      <alignment horizontal="center" vertical="center"/>
    </xf>
    <xf numFmtId="2" fontId="6" fillId="0" borderId="0" applyFill="0" applyBorder="0" applyProtection="0">
      <alignment horizontal="centerContinuous"/>
    </xf>
    <xf numFmtId="0" fontId="33" fillId="0" borderId="0" applyNumberFormat="0" applyBorder="0" applyAlignment="0">
      <alignment horizontal="centerContinuous" vertical="center"/>
    </xf>
    <xf numFmtId="4" fontId="22" fillId="0" borderId="0">
      <protection locked="0"/>
    </xf>
    <xf numFmtId="190" fontId="7" fillId="0" borderId="0">
      <protection locked="0"/>
    </xf>
    <xf numFmtId="235" fontId="87" fillId="0" borderId="0" applyFill="0" applyBorder="0">
      <alignment horizontal="centerContinuous"/>
    </xf>
    <xf numFmtId="0" fontId="34" fillId="0" borderId="0"/>
    <xf numFmtId="0" fontId="7" fillId="0" borderId="0"/>
    <xf numFmtId="0" fontId="106" fillId="0" borderId="0"/>
    <xf numFmtId="236" fontId="6" fillId="0" borderId="0" applyFill="0" applyBorder="0">
      <alignment horizontal="centerContinuous"/>
    </xf>
    <xf numFmtId="237" fontId="6" fillId="0" borderId="0" applyFill="0" applyBorder="0">
      <alignment horizontal="centerContinuous"/>
    </xf>
    <xf numFmtId="0" fontId="7" fillId="0" borderId="0"/>
    <xf numFmtId="1" fontId="107" fillId="4" borderId="0" applyNumberFormat="0" applyFont="0" applyFill="0" applyBorder="0" applyAlignment="0">
      <alignment vertical="center"/>
    </xf>
    <xf numFmtId="204" fontId="2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04" fontId="23" fillId="0" borderId="0">
      <protection locked="0"/>
    </xf>
    <xf numFmtId="238" fontId="7" fillId="0" borderId="0" applyFont="0" applyFill="0" applyBorder="0" applyProtection="0">
      <alignment vertical="center"/>
    </xf>
    <xf numFmtId="180" fontId="7" fillId="0" borderId="2">
      <alignment horizontal="center" vertical="center"/>
    </xf>
    <xf numFmtId="180" fontId="7" fillId="0" borderId="1">
      <alignment horizontal="center" vertical="center"/>
    </xf>
    <xf numFmtId="41" fontId="3" fillId="0" borderId="0" applyFont="0" applyFill="0" applyBorder="0" applyAlignment="0" applyProtection="0"/>
    <xf numFmtId="180" fontId="7" fillId="0" borderId="0" applyNumberFormat="0" applyFont="0" applyFill="0" applyBorder="0" applyProtection="0">
      <alignment vertical="center"/>
    </xf>
    <xf numFmtId="180" fontId="4" fillId="0" borderId="25">
      <alignment vertical="center"/>
    </xf>
    <xf numFmtId="0" fontId="11" fillId="0" borderId="2"/>
    <xf numFmtId="178" fontId="24" fillId="4" borderId="0" applyFill="0" applyBorder="0" applyProtection="0">
      <alignment horizontal="right"/>
    </xf>
    <xf numFmtId="38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38" fontId="5" fillId="0" borderId="0" applyFill="0" applyBorder="0" applyAlignment="0" applyProtection="0">
      <alignment vertical="center"/>
    </xf>
    <xf numFmtId="231" fontId="108" fillId="0" borderId="0" applyFont="0" applyFill="0" applyBorder="0" applyAlignment="0" applyProtection="0"/>
    <xf numFmtId="239" fontId="14" fillId="0" borderId="0" applyFont="0" applyFill="0" applyBorder="0" applyAlignment="0" applyProtection="0"/>
    <xf numFmtId="240" fontId="12" fillId="0" borderId="0" applyFont="0" applyFill="0" applyBorder="0" applyAlignment="0" applyProtection="0"/>
    <xf numFmtId="241" fontId="14" fillId="0" borderId="0" applyFont="0" applyFill="0" applyBorder="0" applyAlignment="0" applyProtection="0"/>
    <xf numFmtId="0" fontId="15" fillId="0" borderId="0"/>
    <xf numFmtId="0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0" fontId="91" fillId="0" borderId="0">
      <alignment horizontal="centerContinuous" vertical="center"/>
    </xf>
    <xf numFmtId="204" fontId="2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04" fontId="23" fillId="0" borderId="0">
      <protection locked="0"/>
    </xf>
    <xf numFmtId="42" fontId="3" fillId="0" borderId="0" applyFont="0" applyFill="0" applyBorder="0" applyAlignment="0" applyProtection="0"/>
    <xf numFmtId="42" fontId="14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8" fontId="7" fillId="0" borderId="0">
      <protection locked="0"/>
    </xf>
    <xf numFmtId="204" fontId="2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3" fillId="0" borderId="0"/>
    <xf numFmtId="37" fontId="7" fillId="0" borderId="0"/>
    <xf numFmtId="0" fontId="92" fillId="0" borderId="0"/>
    <xf numFmtId="37" fontId="7" fillId="0" borderId="0"/>
    <xf numFmtId="0" fontId="117" fillId="0" borderId="0">
      <alignment vertical="center"/>
    </xf>
    <xf numFmtId="0" fontId="117" fillId="0" borderId="0">
      <alignment vertical="center"/>
    </xf>
    <xf numFmtId="0" fontId="3" fillId="0" borderId="0"/>
    <xf numFmtId="0" fontId="7" fillId="0" borderId="19">
      <alignment vertical="center" wrapText="1"/>
    </xf>
    <xf numFmtId="0" fontId="5" fillId="0" borderId="0">
      <alignment vertical="center"/>
    </xf>
    <xf numFmtId="0" fontId="3" fillId="0" borderId="2" applyNumberFormat="0" applyFill="0" applyProtection="0">
      <alignment vertical="center"/>
    </xf>
    <xf numFmtId="195" fontId="3" fillId="0" borderId="0" applyNumberFormat="0" applyAlignment="0">
      <alignment horizontal="center"/>
    </xf>
    <xf numFmtId="0" fontId="15" fillId="0" borderId="0"/>
    <xf numFmtId="0" fontId="22" fillId="0" borderId="13">
      <protection locked="0"/>
    </xf>
    <xf numFmtId="187" fontId="7" fillId="0" borderId="0">
      <protection locked="0"/>
    </xf>
    <xf numFmtId="191" fontId="7" fillId="0" borderId="0">
      <protection locked="0"/>
    </xf>
    <xf numFmtId="0" fontId="124" fillId="0" borderId="0"/>
    <xf numFmtId="0" fontId="3" fillId="0" borderId="0">
      <alignment vertical="center"/>
    </xf>
    <xf numFmtId="0" fontId="95" fillId="0" borderId="0">
      <alignment vertical="center"/>
    </xf>
    <xf numFmtId="41" fontId="5" fillId="0" borderId="0" applyFont="0" applyFill="0" applyBorder="0" applyAlignment="0" applyProtection="0"/>
  </cellStyleXfs>
  <cellXfs count="177">
    <xf numFmtId="0" fontId="0" fillId="0" borderId="0" xfId="0"/>
    <xf numFmtId="0" fontId="6" fillId="0" borderId="0" xfId="0" applyFont="1" applyAlignment="1">
      <alignment vertical="center"/>
    </xf>
    <xf numFmtId="0" fontId="6" fillId="0" borderId="14" xfId="0" applyFont="1" applyBorder="1" applyAlignment="1">
      <alignment vertical="center"/>
    </xf>
    <xf numFmtId="207" fontId="6" fillId="0" borderId="29" xfId="2505" applyNumberFormat="1" applyFont="1" applyBorder="1" applyAlignment="1">
      <alignment horizontal="centerContinuous" vertical="center"/>
    </xf>
    <xf numFmtId="176" fontId="6" fillId="0" borderId="0" xfId="2505" applyFont="1" applyAlignment="1">
      <alignment horizontal="left" vertical="center"/>
    </xf>
    <xf numFmtId="176" fontId="6" fillId="0" borderId="0" xfId="2505" applyFont="1" applyAlignment="1">
      <alignment horizontal="center" vertical="center"/>
    </xf>
    <xf numFmtId="176" fontId="1" fillId="0" borderId="26" xfId="2505" applyFont="1" applyBorder="1" applyAlignment="1">
      <alignment horizontal="left" vertical="center"/>
    </xf>
    <xf numFmtId="207" fontId="1" fillId="0" borderId="26" xfId="2505" applyNumberFormat="1" applyFont="1" applyBorder="1" applyAlignment="1">
      <alignment horizontal="center" vertical="center"/>
    </xf>
    <xf numFmtId="176" fontId="1" fillId="0" borderId="30" xfId="2505" applyFont="1" applyBorder="1" applyAlignment="1">
      <alignment horizontal="center" vertical="center" wrapText="1"/>
    </xf>
    <xf numFmtId="207" fontId="1" fillId="0" borderId="31" xfId="2505" applyNumberFormat="1" applyFont="1" applyBorder="1" applyAlignment="1">
      <alignment horizontal="center" vertical="center"/>
    </xf>
    <xf numFmtId="176" fontId="1" fillId="0" borderId="32" xfId="2505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76" fontId="1" fillId="0" borderId="33" xfId="2505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207" fontId="1" fillId="0" borderId="0" xfId="2505" applyNumberFormat="1" applyFont="1" applyAlignment="1">
      <alignment vertical="center"/>
    </xf>
    <xf numFmtId="207" fontId="6" fillId="0" borderId="0" xfId="2505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81" fillId="0" borderId="0" xfId="0" applyFont="1" applyAlignment="1">
      <alignment horizontal="centerContinuous" vertical="center"/>
    </xf>
    <xf numFmtId="0" fontId="83" fillId="0" borderId="0" xfId="0" applyFont="1" applyAlignment="1">
      <alignment horizontal="centerContinuous" vertical="center"/>
    </xf>
    <xf numFmtId="0" fontId="3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05" fontId="80" fillId="0" borderId="14" xfId="0" applyNumberFormat="1" applyFont="1" applyBorder="1" applyAlignment="1">
      <alignment horizontal="right" vertical="center"/>
    </xf>
    <xf numFmtId="209" fontId="80" fillId="0" borderId="14" xfId="0" applyNumberFormat="1" applyFont="1" applyBorder="1" applyAlignment="1">
      <alignment horizontal="right" vertical="center"/>
    </xf>
    <xf numFmtId="208" fontId="80" fillId="0" borderId="14" xfId="0" applyNumberFormat="1" applyFont="1" applyBorder="1" applyAlignment="1">
      <alignment horizontal="right" vertical="center"/>
    </xf>
    <xf numFmtId="0" fontId="80" fillId="0" borderId="14" xfId="0" applyFont="1" applyBorder="1" applyAlignment="1">
      <alignment vertical="center"/>
    </xf>
    <xf numFmtId="211" fontId="6" fillId="0" borderId="14" xfId="0" applyNumberFormat="1" applyFont="1" applyBorder="1" applyAlignment="1">
      <alignment horizontal="right" vertical="center"/>
    </xf>
    <xf numFmtId="208" fontId="6" fillId="0" borderId="14" xfId="0" applyNumberFormat="1" applyFont="1" applyBorder="1" applyAlignment="1">
      <alignment horizontal="right" vertical="center"/>
    </xf>
    <xf numFmtId="209" fontId="6" fillId="0" borderId="14" xfId="0" applyNumberFormat="1" applyFont="1" applyBorder="1" applyAlignment="1">
      <alignment horizontal="right" vertical="center"/>
    </xf>
    <xf numFmtId="206" fontId="1" fillId="0" borderId="0" xfId="0" applyNumberFormat="1" applyFont="1" applyAlignment="1">
      <alignment vertical="center"/>
    </xf>
    <xf numFmtId="206" fontId="6" fillId="0" borderId="0" xfId="0" applyNumberFormat="1" applyFont="1" applyAlignment="1">
      <alignment vertical="center"/>
    </xf>
    <xf numFmtId="0" fontId="6" fillId="0" borderId="28" xfId="0" applyFont="1" applyBorder="1" applyAlignment="1">
      <alignment horizontal="center" vertical="center"/>
    </xf>
    <xf numFmtId="176" fontId="1" fillId="0" borderId="14" xfId="2505" applyFont="1" applyBorder="1" applyAlignment="1">
      <alignment horizontal="left" vertical="center"/>
    </xf>
    <xf numFmtId="41" fontId="0" fillId="0" borderId="26" xfId="0" applyNumberFormat="1" applyBorder="1" applyAlignment="1">
      <alignment horizontal="center" vertical="center"/>
    </xf>
    <xf numFmtId="41" fontId="116" fillId="0" borderId="26" xfId="0" applyNumberFormat="1" applyFont="1" applyBorder="1" applyAlignment="1">
      <alignment horizontal="center" vertical="center"/>
    </xf>
    <xf numFmtId="41" fontId="116" fillId="0" borderId="26" xfId="0" applyNumberFormat="1" applyFont="1" applyBorder="1" applyAlignment="1">
      <alignment horizontal="center" vertical="center" shrinkToFit="1"/>
    </xf>
    <xf numFmtId="176" fontId="6" fillId="0" borderId="31" xfId="2505" applyFont="1" applyBorder="1" applyAlignment="1">
      <alignment horizontal="left" vertical="center"/>
    </xf>
    <xf numFmtId="176" fontId="6" fillId="0" borderId="26" xfId="2505" applyFont="1" applyBorder="1" applyAlignment="1">
      <alignment horizontal="center" vertical="center"/>
    </xf>
    <xf numFmtId="206" fontId="6" fillId="0" borderId="26" xfId="2505" applyNumberFormat="1" applyFont="1" applyBorder="1" applyAlignment="1">
      <alignment horizontal="center" vertical="center"/>
    </xf>
    <xf numFmtId="256" fontId="6" fillId="0" borderId="14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/>
    </xf>
    <xf numFmtId="0" fontId="115" fillId="0" borderId="14" xfId="0" applyFont="1" applyBorder="1" applyAlignment="1">
      <alignment horizontal="left" vertical="center"/>
    </xf>
    <xf numFmtId="257" fontId="80" fillId="0" borderId="14" xfId="0" applyNumberFormat="1" applyFont="1" applyBorder="1" applyAlignment="1">
      <alignment horizontal="right" vertical="center"/>
    </xf>
    <xf numFmtId="41" fontId="116" fillId="0" borderId="33" xfId="0" applyNumberFormat="1" applyFont="1" applyBorder="1" applyAlignment="1">
      <alignment horizontal="center" vertical="center"/>
    </xf>
    <xf numFmtId="41" fontId="0" fillId="0" borderId="36" xfId="0" applyNumberFormat="1" applyBorder="1" applyAlignment="1">
      <alignment horizontal="center" vertical="center"/>
    </xf>
    <xf numFmtId="0" fontId="85" fillId="0" borderId="26" xfId="0" applyFont="1" applyBorder="1" applyAlignment="1">
      <alignment vertical="center"/>
    </xf>
    <xf numFmtId="206" fontId="6" fillId="0" borderId="31" xfId="2505" applyNumberFormat="1" applyFont="1" applyBorder="1" applyAlignment="1">
      <alignment horizontal="center" vertical="center"/>
    </xf>
    <xf numFmtId="176" fontId="6" fillId="0" borderId="31" xfId="2505" applyFont="1" applyBorder="1" applyAlignment="1">
      <alignment horizontal="center" vertical="center"/>
    </xf>
    <xf numFmtId="0" fontId="6" fillId="0" borderId="26" xfId="2505" applyNumberFormat="1" applyFont="1" applyBorder="1" applyAlignment="1">
      <alignment horizontal="left" vertical="center"/>
    </xf>
    <xf numFmtId="0" fontId="6" fillId="0" borderId="26" xfId="2505" applyNumberFormat="1" applyFont="1" applyBorder="1" applyAlignment="1">
      <alignment horizontal="left" vertical="center" shrinkToFit="1"/>
    </xf>
    <xf numFmtId="0" fontId="6" fillId="0" borderId="31" xfId="2505" applyNumberFormat="1" applyFont="1" applyBorder="1" applyAlignment="1">
      <alignment horizontal="left" vertical="center"/>
    </xf>
    <xf numFmtId="0" fontId="1" fillId="0" borderId="26" xfId="2505" applyNumberFormat="1" applyFont="1" applyBorder="1" applyAlignment="1">
      <alignment horizontal="left" vertical="center"/>
    </xf>
    <xf numFmtId="0" fontId="1" fillId="0" borderId="31" xfId="2505" applyNumberFormat="1" applyFont="1" applyBorder="1" applyAlignment="1">
      <alignment horizontal="left" vertical="center"/>
    </xf>
    <xf numFmtId="0" fontId="3" fillId="5" borderId="0" xfId="0" applyFont="1" applyFill="1"/>
    <xf numFmtId="178" fontId="3" fillId="0" borderId="0" xfId="0" applyNumberFormat="1" applyFont="1"/>
    <xf numFmtId="0" fontId="6" fillId="0" borderId="35" xfId="0" applyFont="1" applyBorder="1" applyAlignment="1">
      <alignment vertical="center"/>
    </xf>
    <xf numFmtId="207" fontId="1" fillId="0" borderId="29" xfId="2505" applyNumberFormat="1" applyFont="1" applyBorder="1" applyAlignment="1">
      <alignment horizontal="center" vertical="center"/>
    </xf>
    <xf numFmtId="207" fontId="6" fillId="0" borderId="31" xfId="2505" applyNumberFormat="1" applyFont="1" applyBorder="1" applyAlignment="1">
      <alignment horizontal="center" vertical="center"/>
    </xf>
    <xf numFmtId="0" fontId="80" fillId="0" borderId="28" xfId="0" applyFont="1" applyBorder="1" applyAlignment="1">
      <alignment horizontal="left" vertical="center"/>
    </xf>
    <xf numFmtId="176" fontId="1" fillId="0" borderId="28" xfId="2505" applyFont="1" applyBorder="1" applyAlignment="1">
      <alignment horizontal="left" vertical="center"/>
    </xf>
    <xf numFmtId="206" fontId="1" fillId="0" borderId="29" xfId="2505" applyNumberFormat="1" applyFont="1" applyBorder="1" applyAlignment="1">
      <alignment horizontal="center" vertical="center"/>
    </xf>
    <xf numFmtId="176" fontId="1" fillId="0" borderId="29" xfId="2505" applyFont="1" applyBorder="1" applyAlignment="1">
      <alignment horizontal="center" vertical="center"/>
    </xf>
    <xf numFmtId="176" fontId="1" fillId="0" borderId="37" xfId="2505" applyFont="1" applyBorder="1" applyAlignment="1">
      <alignment horizontal="center" vertical="center" wrapText="1"/>
    </xf>
    <xf numFmtId="206" fontId="1" fillId="0" borderId="31" xfId="2505" applyNumberFormat="1" applyFont="1" applyBorder="1" applyAlignment="1">
      <alignment horizontal="center" vertical="center"/>
    </xf>
    <xf numFmtId="205" fontId="80" fillId="0" borderId="35" xfId="0" applyNumberFormat="1" applyFont="1" applyBorder="1" applyAlignment="1">
      <alignment horizontal="right" vertical="center"/>
    </xf>
    <xf numFmtId="0" fontId="6" fillId="0" borderId="28" xfId="0" applyFont="1" applyBorder="1" applyAlignment="1">
      <alignment vertical="center"/>
    </xf>
    <xf numFmtId="0" fontId="86" fillId="0" borderId="33" xfId="0" applyFont="1" applyBorder="1" applyAlignment="1">
      <alignment vertical="center"/>
    </xf>
    <xf numFmtId="0" fontId="85" fillId="0" borderId="33" xfId="0" applyFont="1" applyBorder="1" applyAlignment="1">
      <alignment vertical="center"/>
    </xf>
    <xf numFmtId="0" fontId="1" fillId="0" borderId="33" xfId="2505" applyNumberFormat="1" applyFont="1" applyBorder="1" applyAlignment="1">
      <alignment horizontal="left" vertical="center"/>
    </xf>
    <xf numFmtId="255" fontId="6" fillId="0" borderId="26" xfId="2505" applyNumberFormat="1" applyFont="1" applyBorder="1" applyAlignment="1">
      <alignment horizontal="center" vertical="center" shrinkToFit="1"/>
    </xf>
    <xf numFmtId="41" fontId="116" fillId="0" borderId="27" xfId="0" applyNumberFormat="1" applyFont="1" applyBorder="1" applyAlignment="1">
      <alignment horizontal="center" vertical="center"/>
    </xf>
    <xf numFmtId="41" fontId="0" fillId="0" borderId="38" xfId="0" applyNumberFormat="1" applyBorder="1" applyAlignment="1">
      <alignment horizontal="center" vertical="center"/>
    </xf>
    <xf numFmtId="257" fontId="80" fillId="0" borderId="35" xfId="0" applyNumberFormat="1" applyFont="1" applyBorder="1" applyAlignment="1">
      <alignment horizontal="right" vertical="center"/>
    </xf>
    <xf numFmtId="258" fontId="3" fillId="0" borderId="0" xfId="0" applyNumberFormat="1" applyFont="1"/>
    <xf numFmtId="176" fontId="119" fillId="0" borderId="0" xfId="2505" applyFont="1" applyAlignment="1">
      <alignment horizontal="center" vertical="center"/>
    </xf>
    <xf numFmtId="0" fontId="120" fillId="0" borderId="0" xfId="0" applyFont="1" applyAlignment="1">
      <alignment horizontal="center" vertical="center"/>
    </xf>
    <xf numFmtId="206" fontId="120" fillId="0" borderId="0" xfId="0" applyNumberFormat="1" applyFont="1" applyAlignment="1">
      <alignment vertical="center"/>
    </xf>
    <xf numFmtId="207" fontId="120" fillId="0" borderId="0" xfId="2505" applyNumberFormat="1" applyFont="1" applyAlignment="1">
      <alignment vertical="center"/>
    </xf>
    <xf numFmtId="0" fontId="119" fillId="0" borderId="0" xfId="0" applyFont="1" applyAlignment="1">
      <alignment vertical="center"/>
    </xf>
    <xf numFmtId="0" fontId="119" fillId="0" borderId="0" xfId="0" applyFont="1" applyAlignment="1">
      <alignment horizontal="center" vertical="center"/>
    </xf>
    <xf numFmtId="206" fontId="119" fillId="0" borderId="0" xfId="0" applyNumberFormat="1" applyFont="1" applyAlignment="1">
      <alignment vertical="center"/>
    </xf>
    <xf numFmtId="207" fontId="119" fillId="0" borderId="0" xfId="2505" applyNumberFormat="1" applyFont="1" applyAlignment="1">
      <alignment vertical="center"/>
    </xf>
    <xf numFmtId="0" fontId="120" fillId="0" borderId="0" xfId="0" applyFont="1" applyAlignment="1">
      <alignment vertical="center" wrapText="1"/>
    </xf>
    <xf numFmtId="0" fontId="122" fillId="0" borderId="2" xfId="0" applyFont="1" applyBorder="1" applyAlignment="1">
      <alignment vertical="center"/>
    </xf>
    <xf numFmtId="0" fontId="122" fillId="0" borderId="2" xfId="0" applyFont="1" applyBorder="1" applyAlignment="1">
      <alignment horizontal="center" vertical="center"/>
    </xf>
    <xf numFmtId="41" fontId="122" fillId="0" borderId="2" xfId="0" applyNumberFormat="1" applyFont="1" applyBorder="1" applyAlignment="1">
      <alignment vertical="center"/>
    </xf>
    <xf numFmtId="0" fontId="122" fillId="0" borderId="2" xfId="0" applyFont="1" applyBorder="1" applyAlignment="1">
      <alignment horizontal="left" vertical="center" shrinkToFit="1"/>
    </xf>
    <xf numFmtId="0" fontId="122" fillId="0" borderId="2" xfId="0" applyFont="1" applyBorder="1" applyAlignment="1">
      <alignment vertical="center" shrinkToFit="1"/>
    </xf>
    <xf numFmtId="0" fontId="121" fillId="0" borderId="2" xfId="0" applyFont="1" applyBorder="1" applyAlignment="1">
      <alignment vertical="center" shrinkToFit="1"/>
    </xf>
    <xf numFmtId="0" fontId="121" fillId="0" borderId="2" xfId="0" applyFont="1" applyBorder="1" applyAlignment="1">
      <alignment vertical="center"/>
    </xf>
    <xf numFmtId="0" fontId="121" fillId="0" borderId="2" xfId="0" applyFont="1" applyBorder="1" applyAlignment="1">
      <alignment horizontal="center" vertical="center"/>
    </xf>
    <xf numFmtId="41" fontId="121" fillId="0" borderId="2" xfId="0" applyNumberFormat="1" applyFont="1" applyBorder="1" applyAlignment="1">
      <alignment vertical="center"/>
    </xf>
    <xf numFmtId="0" fontId="122" fillId="0" borderId="39" xfId="0" applyFont="1" applyBorder="1" applyAlignment="1">
      <alignment vertical="center"/>
    </xf>
    <xf numFmtId="0" fontId="122" fillId="0" borderId="40" xfId="0" applyFont="1" applyBorder="1" applyAlignment="1">
      <alignment vertical="center"/>
    </xf>
    <xf numFmtId="0" fontId="121" fillId="0" borderId="39" xfId="0" applyFont="1" applyBorder="1" applyAlignment="1">
      <alignment vertical="center"/>
    </xf>
    <xf numFmtId="207" fontId="123" fillId="0" borderId="2" xfId="2505" applyNumberFormat="1" applyFont="1" applyBorder="1" applyAlignment="1">
      <alignment horizontal="center" vertical="center"/>
    </xf>
    <xf numFmtId="176" fontId="120" fillId="0" borderId="40" xfId="2505" applyFont="1" applyBorder="1" applyAlignment="1">
      <alignment horizontal="center" vertical="center" wrapText="1"/>
    </xf>
    <xf numFmtId="0" fontId="120" fillId="0" borderId="2" xfId="2505" applyNumberFormat="1" applyFont="1" applyBorder="1" applyAlignment="1">
      <alignment horizontal="left" vertical="center"/>
    </xf>
    <xf numFmtId="259" fontId="120" fillId="0" borderId="2" xfId="2505" applyNumberFormat="1" applyFont="1" applyBorder="1" applyAlignment="1">
      <alignment horizontal="center" vertical="center"/>
    </xf>
    <xf numFmtId="176" fontId="120" fillId="0" borderId="2" xfId="2505" applyFont="1" applyBorder="1" applyAlignment="1">
      <alignment horizontal="center" vertical="center"/>
    </xf>
    <xf numFmtId="207" fontId="120" fillId="0" borderId="2" xfId="2505" applyNumberFormat="1" applyFont="1" applyBorder="1" applyAlignment="1">
      <alignment horizontal="center" vertical="center"/>
    </xf>
    <xf numFmtId="0" fontId="120" fillId="0" borderId="39" xfId="2505" applyNumberFormat="1" applyFont="1" applyBorder="1" applyAlignment="1">
      <alignment horizontal="left" vertical="center"/>
    </xf>
    <xf numFmtId="206" fontId="120" fillId="0" borderId="2" xfId="2505" applyNumberFormat="1" applyFont="1" applyBorder="1" applyAlignment="1">
      <alignment horizontal="center" vertical="center"/>
    </xf>
    <xf numFmtId="260" fontId="120" fillId="0" borderId="39" xfId="2505" applyNumberFormat="1" applyFont="1" applyBorder="1" applyAlignment="1">
      <alignment horizontal="center" vertical="center"/>
    </xf>
    <xf numFmtId="0" fontId="120" fillId="0" borderId="2" xfId="2505" applyNumberFormat="1" applyFont="1" applyBorder="1" applyAlignment="1">
      <alignment horizontal="left" vertical="center" shrinkToFit="1"/>
    </xf>
    <xf numFmtId="0" fontId="121" fillId="0" borderId="40" xfId="0" applyFont="1" applyBorder="1" applyAlignment="1">
      <alignment vertical="center"/>
    </xf>
    <xf numFmtId="181" fontId="120" fillId="0" borderId="2" xfId="2505" applyNumberFormat="1" applyFont="1" applyBorder="1" applyAlignment="1">
      <alignment horizontal="center" vertical="center"/>
    </xf>
    <xf numFmtId="176" fontId="123" fillId="0" borderId="40" xfId="2505" applyFont="1" applyBorder="1" applyAlignment="1">
      <alignment horizontal="center" vertical="center" wrapText="1"/>
    </xf>
    <xf numFmtId="207" fontId="123" fillId="0" borderId="2" xfId="2505" applyNumberFormat="1" applyFont="1" applyBorder="1" applyAlignment="1">
      <alignment horizontal="center" vertical="center" shrinkToFit="1"/>
    </xf>
    <xf numFmtId="0" fontId="120" fillId="0" borderId="39" xfId="2505" applyNumberFormat="1" applyFont="1" applyBorder="1" applyAlignment="1">
      <alignment horizontal="left" vertical="center" shrinkToFit="1"/>
    </xf>
    <xf numFmtId="41" fontId="122" fillId="0" borderId="2" xfId="0" applyNumberFormat="1" applyFont="1" applyBorder="1" applyAlignment="1">
      <alignment vertical="center" shrinkToFit="1"/>
    </xf>
    <xf numFmtId="41" fontId="121" fillId="0" borderId="2" xfId="0" applyNumberFormat="1" applyFont="1" applyBorder="1" applyAlignment="1">
      <alignment vertical="center" shrinkToFit="1"/>
    </xf>
    <xf numFmtId="0" fontId="120" fillId="0" borderId="2" xfId="0" applyFont="1" applyBorder="1" applyAlignment="1">
      <alignment horizontal="center" vertical="center"/>
    </xf>
    <xf numFmtId="206" fontId="120" fillId="0" borderId="2" xfId="0" applyNumberFormat="1" applyFont="1" applyBorder="1" applyAlignment="1">
      <alignment vertical="center"/>
    </xf>
    <xf numFmtId="207" fontId="120" fillId="0" borderId="2" xfId="2505" applyNumberFormat="1" applyFont="1" applyBorder="1" applyAlignment="1">
      <alignment vertical="center"/>
    </xf>
    <xf numFmtId="0" fontId="119" fillId="0" borderId="2" xfId="0" applyFont="1" applyBorder="1" applyAlignment="1">
      <alignment vertical="center"/>
    </xf>
    <xf numFmtId="218" fontId="122" fillId="0" borderId="2" xfId="0" applyNumberFormat="1" applyFont="1" applyBorder="1" applyAlignment="1">
      <alignment vertical="center" shrinkToFit="1"/>
    </xf>
    <xf numFmtId="0" fontId="95" fillId="0" borderId="0" xfId="3302">
      <alignment vertical="center"/>
    </xf>
    <xf numFmtId="0" fontId="126" fillId="6" borderId="42" xfId="3301" applyFont="1" applyFill="1" applyBorder="1" applyAlignment="1">
      <alignment horizontal="center" vertical="center"/>
    </xf>
    <xf numFmtId="0" fontId="126" fillId="6" borderId="43" xfId="3301" applyFont="1" applyFill="1" applyBorder="1" applyAlignment="1">
      <alignment horizontal="center" vertical="center"/>
    </xf>
    <xf numFmtId="0" fontId="108" fillId="0" borderId="45" xfId="3301" applyFont="1" applyBorder="1" applyAlignment="1">
      <alignment horizontal="center" vertical="center"/>
    </xf>
    <xf numFmtId="0" fontId="108" fillId="0" borderId="18" xfId="3301" applyFont="1" applyBorder="1" applyAlignment="1">
      <alignment horizontal="distributed" vertical="center" indent="1"/>
    </xf>
    <xf numFmtId="41" fontId="108" fillId="0" borderId="35" xfId="3303" applyFont="1" applyFill="1" applyBorder="1" applyAlignment="1">
      <alignment horizontal="center" vertical="center"/>
    </xf>
    <xf numFmtId="41" fontId="108" fillId="0" borderId="46" xfId="3302" applyNumberFormat="1" applyFont="1" applyBorder="1">
      <alignment vertical="center"/>
    </xf>
    <xf numFmtId="0" fontId="108" fillId="0" borderId="39" xfId="3301" applyFont="1" applyBorder="1" applyAlignment="1">
      <alignment horizontal="center" vertical="center"/>
    </xf>
    <xf numFmtId="0" fontId="108" fillId="0" borderId="40" xfId="3301" applyFont="1" applyBorder="1" applyAlignment="1">
      <alignment horizontal="distributed" vertical="center" indent="1"/>
    </xf>
    <xf numFmtId="41" fontId="108" fillId="0" borderId="2" xfId="3303" applyFont="1" applyFill="1" applyBorder="1" applyAlignment="1">
      <alignment horizontal="center" vertical="center"/>
    </xf>
    <xf numFmtId="41" fontId="108" fillId="0" borderId="20" xfId="3302" applyNumberFormat="1" applyFont="1" applyBorder="1">
      <alignment vertical="center"/>
    </xf>
    <xf numFmtId="0" fontId="108" fillId="0" borderId="20" xfId="3302" applyFont="1" applyBorder="1">
      <alignment vertical="center"/>
    </xf>
    <xf numFmtId="0" fontId="126" fillId="0" borderId="39" xfId="3301" quotePrefix="1" applyFont="1" applyBorder="1" applyAlignment="1">
      <alignment horizontal="center" vertical="center"/>
    </xf>
    <xf numFmtId="0" fontId="126" fillId="0" borderId="40" xfId="3301" applyFont="1" applyBorder="1" applyAlignment="1">
      <alignment horizontal="distributed" vertical="center" indent="1"/>
    </xf>
    <xf numFmtId="41" fontId="126" fillId="0" borderId="2" xfId="3303" applyFont="1" applyFill="1" applyBorder="1" applyAlignment="1">
      <alignment horizontal="center" vertical="center"/>
    </xf>
    <xf numFmtId="41" fontId="126" fillId="0" borderId="20" xfId="3302" applyNumberFormat="1" applyFont="1" applyBorder="1">
      <alignment vertical="center"/>
    </xf>
    <xf numFmtId="0" fontId="108" fillId="0" borderId="40" xfId="3301" applyFont="1" applyBorder="1" applyAlignment="1">
      <alignment horizontal="distributed" vertical="center" wrapText="1" indent="1"/>
    </xf>
    <xf numFmtId="0" fontId="108" fillId="0" borderId="3" xfId="3301" applyFont="1" applyBorder="1" applyAlignment="1">
      <alignment horizontal="center" vertical="center"/>
    </xf>
    <xf numFmtId="0" fontId="126" fillId="0" borderId="3" xfId="3301" quotePrefix="1" applyFont="1" applyBorder="1" applyAlignment="1">
      <alignment horizontal="center" vertical="center"/>
    </xf>
    <xf numFmtId="41" fontId="126" fillId="0" borderId="48" xfId="3302" applyNumberFormat="1" applyFont="1" applyBorder="1">
      <alignment vertical="center"/>
    </xf>
    <xf numFmtId="0" fontId="126" fillId="0" borderId="50" xfId="3301" quotePrefix="1" applyFont="1" applyBorder="1" applyAlignment="1">
      <alignment horizontal="center" vertical="center"/>
    </xf>
    <xf numFmtId="41" fontId="126" fillId="0" borderId="1" xfId="3303" applyFont="1" applyFill="1" applyBorder="1" applyAlignment="1">
      <alignment horizontal="center" vertical="center"/>
    </xf>
    <xf numFmtId="41" fontId="126" fillId="0" borderId="53" xfId="3302" applyNumberFormat="1" applyFont="1" applyBorder="1">
      <alignment vertical="center"/>
    </xf>
    <xf numFmtId="0" fontId="122" fillId="7" borderId="2" xfId="0" applyFont="1" applyFill="1" applyBorder="1" applyAlignment="1">
      <alignment horizontal="center" vertical="center"/>
    </xf>
    <xf numFmtId="0" fontId="122" fillId="7" borderId="2" xfId="0" applyFont="1" applyFill="1" applyBorder="1" applyAlignment="1">
      <alignment vertical="center"/>
    </xf>
    <xf numFmtId="41" fontId="122" fillId="7" borderId="2" xfId="0" applyNumberFormat="1" applyFont="1" applyFill="1" applyBorder="1" applyAlignment="1">
      <alignment vertical="center"/>
    </xf>
    <xf numFmtId="41" fontId="122" fillId="7" borderId="2" xfId="0" applyNumberFormat="1" applyFont="1" applyFill="1" applyBorder="1" applyAlignment="1">
      <alignment vertical="center" shrinkToFit="1"/>
    </xf>
    <xf numFmtId="207" fontId="119" fillId="6" borderId="2" xfId="2505" applyNumberFormat="1" applyFont="1" applyFill="1" applyBorder="1" applyAlignment="1">
      <alignment horizontal="centerContinuous" vertical="center"/>
    </xf>
    <xf numFmtId="0" fontId="118" fillId="6" borderId="2" xfId="0" applyFont="1" applyFill="1" applyBorder="1" applyAlignment="1">
      <alignment horizontal="center" vertical="center"/>
    </xf>
    <xf numFmtId="176" fontId="6" fillId="0" borderId="29" xfId="2505" applyFont="1" applyBorder="1" applyAlignment="1">
      <alignment horizontal="center" vertical="center"/>
    </xf>
    <xf numFmtId="176" fontId="6" fillId="0" borderId="31" xfId="2505" applyFont="1" applyBorder="1" applyAlignment="1">
      <alignment horizontal="center" vertical="center"/>
    </xf>
    <xf numFmtId="206" fontId="6" fillId="0" borderId="29" xfId="2505" applyNumberFormat="1" applyFont="1" applyBorder="1" applyAlignment="1">
      <alignment horizontal="center" vertical="center"/>
    </xf>
    <xf numFmtId="206" fontId="6" fillId="0" borderId="31" xfId="2505" applyNumberFormat="1" applyFont="1" applyBorder="1" applyAlignment="1">
      <alignment horizontal="center" vertical="center"/>
    </xf>
    <xf numFmtId="176" fontId="6" fillId="0" borderId="37" xfId="2505" applyFont="1" applyBorder="1" applyAlignment="1">
      <alignment horizontal="center" vertical="center" wrapText="1"/>
    </xf>
    <xf numFmtId="176" fontId="6" fillId="0" borderId="32" xfId="2505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26" fillId="0" borderId="10" xfId="3301" applyFont="1" applyBorder="1" applyAlignment="1">
      <alignment horizontal="distributed" vertical="center" indent="1"/>
    </xf>
    <xf numFmtId="0" fontId="126" fillId="0" borderId="40" xfId="3301" applyFont="1" applyBorder="1" applyAlignment="1">
      <alignment horizontal="distributed" vertical="center" indent="1"/>
    </xf>
    <xf numFmtId="0" fontId="126" fillId="0" borderId="51" xfId="3301" applyFont="1" applyBorder="1" applyAlignment="1">
      <alignment horizontal="distributed" vertical="center" indent="1"/>
    </xf>
    <xf numFmtId="0" fontId="126" fillId="0" borderId="52" xfId="3301" applyFont="1" applyBorder="1" applyAlignment="1">
      <alignment horizontal="distributed" vertical="center" indent="1"/>
    </xf>
    <xf numFmtId="0" fontId="125" fillId="0" borderId="0" xfId="3301" applyFont="1" applyAlignment="1">
      <alignment horizontal="center" vertical="center"/>
    </xf>
    <xf numFmtId="0" fontId="126" fillId="0" borderId="0" xfId="3301" applyFont="1" applyAlignment="1">
      <alignment horizontal="left" vertical="center"/>
    </xf>
    <xf numFmtId="0" fontId="126" fillId="6" borderId="41" xfId="3301" applyFont="1" applyFill="1" applyBorder="1" applyAlignment="1">
      <alignment horizontal="center" vertical="center"/>
    </xf>
    <xf numFmtId="0" fontId="126" fillId="6" borderId="42" xfId="3301" applyFont="1" applyFill="1" applyBorder="1" applyAlignment="1">
      <alignment horizontal="center" vertical="center"/>
    </xf>
    <xf numFmtId="0" fontId="108" fillId="0" borderId="44" xfId="3301" applyFont="1" applyBorder="1" applyAlignment="1">
      <alignment horizontal="center" vertical="center" textRotation="255"/>
    </xf>
    <xf numFmtId="0" fontId="108" fillId="0" borderId="21" xfId="3301" applyFont="1" applyBorder="1" applyAlignment="1">
      <alignment horizontal="center" vertical="center" textRotation="255"/>
    </xf>
    <xf numFmtId="0" fontId="108" fillId="0" borderId="47" xfId="3301" applyFont="1" applyBorder="1" applyAlignment="1">
      <alignment horizontal="center" vertical="center" textRotation="255"/>
    </xf>
    <xf numFmtId="0" fontId="108" fillId="0" borderId="49" xfId="3301" applyFont="1" applyBorder="1" applyAlignment="1">
      <alignment horizontal="center" vertical="center" textRotation="255"/>
    </xf>
    <xf numFmtId="0" fontId="108" fillId="0" borderId="35" xfId="3301" applyFont="1" applyBorder="1" applyAlignment="1">
      <alignment horizontal="center" vertical="center" textRotation="255"/>
    </xf>
    <xf numFmtId="0" fontId="108" fillId="0" borderId="2" xfId="3301" applyFont="1" applyBorder="1" applyAlignment="1">
      <alignment horizontal="center" vertical="center" textRotation="255"/>
    </xf>
    <xf numFmtId="0" fontId="108" fillId="0" borderId="10" xfId="3301" applyFont="1" applyBorder="1" applyAlignment="1">
      <alignment horizontal="distributed" vertical="center" indent="1"/>
    </xf>
    <xf numFmtId="0" fontId="108" fillId="0" borderId="40" xfId="3301" applyFont="1" applyBorder="1" applyAlignment="1">
      <alignment horizontal="distributed" vertical="center" indent="1"/>
    </xf>
    <xf numFmtId="176" fontId="119" fillId="6" borderId="2" xfId="2505" applyFont="1" applyFill="1" applyBorder="1" applyAlignment="1">
      <alignment horizontal="center" vertical="center" wrapText="1"/>
    </xf>
    <xf numFmtId="0" fontId="118" fillId="6" borderId="2" xfId="0" applyFont="1" applyFill="1" applyBorder="1" applyAlignment="1">
      <alignment vertical="center"/>
    </xf>
    <xf numFmtId="176" fontId="119" fillId="6" borderId="2" xfId="2505" applyFont="1" applyFill="1" applyBorder="1" applyAlignment="1">
      <alignment horizontal="center" vertical="center"/>
    </xf>
    <xf numFmtId="206" fontId="119" fillId="6" borderId="2" xfId="2505" applyNumberFormat="1" applyFont="1" applyFill="1" applyBorder="1" applyAlignment="1">
      <alignment horizontal="center" vertical="center"/>
    </xf>
  </cellXfs>
  <cellStyles count="3304">
    <cellStyle name=" " xfId="1" xr:uid="{00000000-0005-0000-0000-000000000000}"/>
    <cellStyle name="' '" xfId="2" xr:uid="{00000000-0005-0000-0000-000001000000}"/>
    <cellStyle name="&quot;" xfId="3" xr:uid="{00000000-0005-0000-0000-000002000000}"/>
    <cellStyle name="&quot;큰제목&quot;" xfId="4" xr:uid="{00000000-0005-0000-0000-000003000000}"/>
    <cellStyle name="#,##0" xfId="5" xr:uid="{00000000-0005-0000-0000-000004000000}"/>
    <cellStyle name="&amp;A" xfId="6" xr:uid="{00000000-0005-0000-0000-000005000000}"/>
    <cellStyle name="(##.00)" xfId="7" xr:uid="{00000000-0005-0000-0000-000006000000}"/>
    <cellStyle name="(△콤마)" xfId="8" xr:uid="{00000000-0005-0000-0000-000007000000}"/>
    <cellStyle name="(백분율)" xfId="9" xr:uid="{00000000-0005-0000-0000-000008000000}"/>
    <cellStyle name="(콤마)" xfId="10" xr:uid="{00000000-0005-0000-0000-000009000000}"/>
    <cellStyle name="(표준)" xfId="11" xr:uid="{00000000-0005-0000-0000-00000A000000}"/>
    <cellStyle name=")" xfId="12" xr:uid="{00000000-0005-0000-0000-00000B000000}"/>
    <cellStyle name="??&amp;5_x0007_?._x0007_9_x0008_??_x0007__x0001__x0001_" xfId="13" xr:uid="{00000000-0005-0000-0000-00000C000000}"/>
    <cellStyle name="??&amp;6_x0007_?/_x0007_9_x0008_??_x0007__x0001__x0001_" xfId="14" xr:uid="{00000000-0005-0000-0000-00000D000000}"/>
    <cellStyle name="??&amp;O?&amp;H?_x0008__x000f__x0007_?_x0007__x0001__x0001_" xfId="15" xr:uid="{00000000-0005-0000-0000-00000E000000}"/>
    <cellStyle name="??&amp;O?&amp;H?_x0008_??_x0007__x0001__x0001_" xfId="16" xr:uid="{00000000-0005-0000-0000-00000F000000}"/>
    <cellStyle name="?W?_laroux" xfId="17" xr:uid="{00000000-0005-0000-0000-000010000000}"/>
    <cellStyle name="_(01-14)광양항인건비" xfId="18" xr:uid="{00000000-0005-0000-0000-000011000000}"/>
    <cellStyle name="_00 단가산출서 9호선,공항,공용" xfId="19" xr:uid="{00000000-0005-0000-0000-000012000000}"/>
    <cellStyle name="_0000총괄" xfId="20" xr:uid="{00000000-0005-0000-0000-000013000000}"/>
    <cellStyle name="_000총괄" xfId="21" xr:uid="{00000000-0005-0000-0000-000014000000}"/>
    <cellStyle name="_000-총괄" xfId="22" xr:uid="{00000000-0005-0000-0000-000015000000}"/>
    <cellStyle name="_001토공" xfId="23" xr:uid="{00000000-0005-0000-0000-000016000000}"/>
    <cellStyle name="_01~02 1-1A,1B 구간 공사용 임시전력공사 내역서" xfId="24" xr:uid="{00000000-0005-0000-0000-000017000000}"/>
    <cellStyle name="_03포장공" xfId="25" xr:uid="{00000000-0005-0000-0000-000018000000}"/>
    <cellStyle name="_2-4.상반기실적부문별요약" xfId="26" xr:uid="{00000000-0005-0000-0000-000019000000}"/>
    <cellStyle name="_2-4.상반기실적부문별요약(표지및목차포함)" xfId="27" xr:uid="{00000000-0005-0000-0000-00001A000000}"/>
    <cellStyle name="_2-4.상반기실적부문별요약(표지및목차포함)_1" xfId="28" xr:uid="{00000000-0005-0000-0000-00001B000000}"/>
    <cellStyle name="_2-4.상반기실적부문별요약_1" xfId="29" xr:uid="{00000000-0005-0000-0000-00001C000000}"/>
    <cellStyle name="_'99상반기경영개선활동결과(게시용)" xfId="30" xr:uid="{00000000-0005-0000-0000-00001D000000}"/>
    <cellStyle name="_Book2" xfId="31" xr:uid="{00000000-0005-0000-0000-00001E000000}"/>
    <cellStyle name="_NEW_부산 해운대 및 달맞이길 내역서" xfId="32" xr:uid="{00000000-0005-0000-0000-00001F000000}"/>
    <cellStyle name="_P-(주)효성토건-동면상수도" xfId="33" xr:uid="{00000000-0005-0000-0000-000020000000}"/>
    <cellStyle name="_P-(주)효성토건-동면상수도_P-대림종건(주)-반포유수지 1회ESC" xfId="34" xr:uid="{00000000-0005-0000-0000-000021000000}"/>
    <cellStyle name="_P-(주)효성토건-동면상수도_P-대림종건(주)-반포유수지 1회ESC-간접비변경" xfId="35" xr:uid="{00000000-0005-0000-0000-000022000000}"/>
    <cellStyle name="_P-(주)효성토건-동면상수도_P-대림종건(주)-반포유수지 2회ESC" xfId="36" xr:uid="{00000000-0005-0000-0000-000023000000}"/>
    <cellStyle name="_P-(주)효성토건-동면상수도_P-대림종건(주)-반포유수지 3회ESC" xfId="37" xr:uid="{00000000-0005-0000-0000-000024000000}"/>
    <cellStyle name="_PD_(주)다성_봉우재~본구래" xfId="38" xr:uid="{00000000-0005-0000-0000-000025000000}"/>
    <cellStyle name="_PD-하경개발(주)오대산 월정사" xfId="39" xr:uid="{00000000-0005-0000-0000-000026000000}"/>
    <cellStyle name="_pn_(주)다성_봉우재~본구래(2003.11.15)" xfId="40" xr:uid="{00000000-0005-0000-0000-000027000000}"/>
    <cellStyle name="_P-대림종건(주)-반포유수지 1회ESC" xfId="41" xr:uid="{00000000-0005-0000-0000-000028000000}"/>
    <cellStyle name="_P-대림종건(주)-반포유수지 1회ESC-간접비변경" xfId="42" xr:uid="{00000000-0005-0000-0000-000029000000}"/>
    <cellStyle name="_P-대림종건(주)-반포유수지 2회ESC" xfId="43" xr:uid="{00000000-0005-0000-0000-00002A000000}"/>
    <cellStyle name="_P-대림종건(주)-반포유수지 3회ESC" xfId="44" xr:uid="{00000000-0005-0000-0000-00002B000000}"/>
    <cellStyle name="_SN-대전20" xfId="45" xr:uid="{00000000-0005-0000-0000-00002C000000}"/>
    <cellStyle name="_SN-대전20_P-대림종건(주)-반포유수지 1회ESC" xfId="46" xr:uid="{00000000-0005-0000-0000-00002D000000}"/>
    <cellStyle name="_SN-대전20_P-대림종건(주)-반포유수지 1회ESC-간접비변경" xfId="47" xr:uid="{00000000-0005-0000-0000-00002E000000}"/>
    <cellStyle name="_SN-대전20_P-대림종건(주)-반포유수지 2회ESC" xfId="48" xr:uid="{00000000-0005-0000-0000-00002F000000}"/>
    <cellStyle name="_SN-대전20_P-대림종건(주)-반포유수지 3회ESC" xfId="49" xr:uid="{00000000-0005-0000-0000-000030000000}"/>
    <cellStyle name="_SN-대전20_중기사용료 양식" xfId="50" xr:uid="{00000000-0005-0000-0000-000031000000}"/>
    <cellStyle name="_SN-대전20_중기사용료 양식_P-대림종건(주)-반포유수지 1회ESC" xfId="51" xr:uid="{00000000-0005-0000-0000-000032000000}"/>
    <cellStyle name="_SN-대전20_중기사용료 양식_P-대림종건(주)-반포유수지 1회ESC-간접비변경" xfId="52" xr:uid="{00000000-0005-0000-0000-000033000000}"/>
    <cellStyle name="_SN-대전20_중기사용료 양식_P-대림종건(주)-반포유수지 2회ESC" xfId="53" xr:uid="{00000000-0005-0000-0000-000034000000}"/>
    <cellStyle name="_SN-대전20_중기사용료 양식_P-대림종건(주)-반포유수지 3회ESC" xfId="54" xr:uid="{00000000-0005-0000-0000-000035000000}"/>
    <cellStyle name="_가로등3차공사전체분" xfId="55" xr:uid="{00000000-0005-0000-0000-000036000000}"/>
    <cellStyle name="_간접부대공+공통" xfId="56" xr:uid="{00000000-0005-0000-0000-000037000000}"/>
    <cellStyle name="_간접부대공+공통_견적 방문 제출시-SAMPLE" xfId="57" xr:uid="{00000000-0005-0000-0000-000038000000}"/>
    <cellStyle name="_간접부대공+공통_견적 방문 제출시-SAMPLE_신호등견적서" xfId="58" xr:uid="{00000000-0005-0000-0000-000039000000}"/>
    <cellStyle name="_간접부대공+공통_신호등견적서" xfId="59" xr:uid="{00000000-0005-0000-0000-00003A000000}"/>
    <cellStyle name="_갑지(1221)" xfId="60" xr:uid="{00000000-0005-0000-0000-00003B000000}"/>
    <cellStyle name="_갑지(총)" xfId="61" xr:uid="{00000000-0005-0000-0000-00003C000000}"/>
    <cellStyle name="_강과장(Fronnix,설계가1126)" xfId="62" xr:uid="{00000000-0005-0000-0000-00003D000000}"/>
    <cellStyle name="_견적 방문 제출시-SAMPLE" xfId="63" xr:uid="{00000000-0005-0000-0000-00003E000000}"/>
    <cellStyle name="_견적 방문 제출시-SAMPLE_신호등견적서" xfId="64" xr:uid="{00000000-0005-0000-0000-00003F000000}"/>
    <cellStyle name="_견적서(1014)" xfId="65" xr:uid="{00000000-0005-0000-0000-000040000000}"/>
    <cellStyle name="_견적서-0213-CACC" xfId="66" xr:uid="{00000000-0005-0000-0000-000041000000}"/>
    <cellStyle name="_견적서-제출용0325-서울시" xfId="67" xr:uid="{00000000-0005-0000-0000-000042000000}"/>
    <cellStyle name="_경영개선활동상반기실적(990708)" xfId="68" xr:uid="{00000000-0005-0000-0000-000043000000}"/>
    <cellStyle name="_경영개선활동상반기실적(990708)_1" xfId="69" xr:uid="{00000000-0005-0000-0000-000044000000}"/>
    <cellStyle name="_경영개선활동상반기실적(990708)_2" xfId="70" xr:uid="{00000000-0005-0000-0000-000045000000}"/>
    <cellStyle name="_경영개선활성화방안(990802)" xfId="71" xr:uid="{00000000-0005-0000-0000-000046000000}"/>
    <cellStyle name="_경영개선활성화방안(990802)_1" xfId="72" xr:uid="{00000000-0005-0000-0000-000047000000}"/>
    <cellStyle name="_공문양식(2006)" xfId="73" xr:uid="{00000000-0005-0000-0000-000048000000}"/>
    <cellStyle name="_광영-옥곡간작성" xfId="74" xr:uid="{00000000-0005-0000-0000-000049000000}"/>
    <cellStyle name="_구조물공" xfId="75" xr:uid="{00000000-0005-0000-0000-00004A000000}"/>
    <cellStyle name="_국수교수량" xfId="76" xr:uid="{00000000-0005-0000-0000-00004B000000}"/>
    <cellStyle name="_국수교수량_걷고싶은 녹화거리 조성 폐기물처리" xfId="77" xr:uid="{00000000-0005-0000-0000-00004C000000}"/>
    <cellStyle name="_국수교수량_걷고싶은 녹화거리 조성공사" xfId="78" xr:uid="{00000000-0005-0000-0000-00004D000000}"/>
    <cellStyle name="_국수교수량_남강어린이공원 현대화사업" xfId="79" xr:uid="{00000000-0005-0000-0000-00004E000000}"/>
    <cellStyle name="_국수교수량_무주골천수량" xfId="80" xr:uid="{00000000-0005-0000-0000-00004F000000}"/>
    <cellStyle name="_국수교수량_무주골천수량_걷고싶은 녹화거리 조성 폐기물처리" xfId="81" xr:uid="{00000000-0005-0000-0000-000050000000}"/>
    <cellStyle name="_국수교수량_무주골천수량_걷고싶은 녹화거리 조성공사" xfId="82" xr:uid="{00000000-0005-0000-0000-000051000000}"/>
    <cellStyle name="_국수교수량_무주골천수량_남강어린이공원 현대화사업" xfId="83" xr:uid="{00000000-0005-0000-0000-000052000000}"/>
    <cellStyle name="_국수교수량_무주골천수량_현석동 1-5번지 일대 마을마당조성" xfId="84" xr:uid="{00000000-0005-0000-0000-000053000000}"/>
    <cellStyle name="_국수교수량_무주골천수량_현석동 1-5번지 일대 마을마당조성_걷고싶은 녹화거리 조성 폐기물처리" xfId="85" xr:uid="{00000000-0005-0000-0000-000054000000}"/>
    <cellStyle name="_국수교수량_무주골천수량_현석동 1-5번지 일대 마을마당조성_걷고싶은 녹화거리 조성공사" xfId="86" xr:uid="{00000000-0005-0000-0000-000055000000}"/>
    <cellStyle name="_국수교수량_무주골천수량_현석동 1-5번지 일대 마을마당조성_남강어린이공원 현대화사업" xfId="87" xr:uid="{00000000-0005-0000-0000-000056000000}"/>
    <cellStyle name="_국수교수량_현석동 1-5번지 일대 마을마당조성" xfId="88" xr:uid="{00000000-0005-0000-0000-000057000000}"/>
    <cellStyle name="_국수교수량_현석동 1-5번지 일대 마을마당조성_걷고싶은 녹화거리 조성 폐기물처리" xfId="89" xr:uid="{00000000-0005-0000-0000-000058000000}"/>
    <cellStyle name="_국수교수량_현석동 1-5번지 일대 마을마당조성_걷고싶은 녹화거리 조성공사" xfId="90" xr:uid="{00000000-0005-0000-0000-000059000000}"/>
    <cellStyle name="_국수교수량_현석동 1-5번지 일대 마을마당조성_남강어린이공원 현대화사업" xfId="91" xr:uid="{00000000-0005-0000-0000-00005A000000}"/>
    <cellStyle name="_국수교수량_호명12공구" xfId="92" xr:uid="{00000000-0005-0000-0000-00005B000000}"/>
    <cellStyle name="_국수교수량_호명12공구_걷고싶은 녹화거리 조성 폐기물처리" xfId="93" xr:uid="{00000000-0005-0000-0000-00005C000000}"/>
    <cellStyle name="_국수교수량_호명12공구_걷고싶은 녹화거리 조성공사" xfId="94" xr:uid="{00000000-0005-0000-0000-00005D000000}"/>
    <cellStyle name="_국수교수량_호명12공구_남강어린이공원 현대화사업" xfId="95" xr:uid="{00000000-0005-0000-0000-00005E000000}"/>
    <cellStyle name="_국수교수량_호명12공구_현석동 1-5번지 일대 마을마당조성" xfId="96" xr:uid="{00000000-0005-0000-0000-00005F000000}"/>
    <cellStyle name="_국수교수량_호명12공구_현석동 1-5번지 일대 마을마당조성_걷고싶은 녹화거리 조성 폐기물처리" xfId="97" xr:uid="{00000000-0005-0000-0000-000060000000}"/>
    <cellStyle name="_국수교수량_호명12공구_현석동 1-5번지 일대 마을마당조성_걷고싶은 녹화거리 조성공사" xfId="98" xr:uid="{00000000-0005-0000-0000-000061000000}"/>
    <cellStyle name="_국수교수량_호명12공구_현석동 1-5번지 일대 마을마당조성_남강어린이공원 현대화사업" xfId="99" xr:uid="{00000000-0005-0000-0000-000062000000}"/>
    <cellStyle name="_기초일위대가" xfId="100" xr:uid="{00000000-0005-0000-0000-000063000000}"/>
    <cellStyle name="_김포ER(세종)" xfId="101" xr:uid="{00000000-0005-0000-0000-000064000000}"/>
    <cellStyle name="_김해진영" xfId="102" xr:uid="{00000000-0005-0000-0000-000065000000}"/>
    <cellStyle name="_내역서" xfId="103" xr:uid="{00000000-0005-0000-0000-000066000000}"/>
    <cellStyle name="_내역서(0823)" xfId="104" xr:uid="{00000000-0005-0000-0000-000067000000}"/>
    <cellStyle name="_내역서(숭실대)" xfId="105" xr:uid="{00000000-0005-0000-0000-000068000000}"/>
    <cellStyle name="_내역서1" xfId="106" xr:uid="{00000000-0005-0000-0000-000069000000}"/>
    <cellStyle name="_내역서2" xfId="107" xr:uid="{00000000-0005-0000-0000-00006A000000}"/>
    <cellStyle name="_내역서및설계서" xfId="108" xr:uid="{00000000-0005-0000-0000-00006B000000}"/>
    <cellStyle name="_노천1지구1공구" xfId="109" xr:uid="{00000000-0005-0000-0000-00006C000000}"/>
    <cellStyle name="_노천1지구2공구" xfId="110" xr:uid="{00000000-0005-0000-0000-00006D000000}"/>
    <cellStyle name="_노천3지구3공구" xfId="111" xr:uid="{00000000-0005-0000-0000-00006E000000}"/>
    <cellStyle name="_단가비교표" xfId="112" xr:uid="{00000000-0005-0000-0000-00006F000000}"/>
    <cellStyle name="_단가산출서" xfId="113" xr:uid="{00000000-0005-0000-0000-000070000000}"/>
    <cellStyle name="_단양내역서" xfId="114" xr:uid="{00000000-0005-0000-0000-000071000000}"/>
    <cellStyle name="_도곡1교 교대 수량" xfId="115" xr:uid="{00000000-0005-0000-0000-000072000000}"/>
    <cellStyle name="_도곡1교 교대(시점) 수량" xfId="116" xr:uid="{00000000-0005-0000-0000-000073000000}"/>
    <cellStyle name="_도곡1교 하부공 수량" xfId="117" xr:uid="{00000000-0005-0000-0000-000074000000}"/>
    <cellStyle name="_도곡2교 교대 수량" xfId="118" xr:uid="{00000000-0005-0000-0000-000075000000}"/>
    <cellStyle name="_도곡2교 교대(종점) 수량" xfId="119" xr:uid="{00000000-0005-0000-0000-000076000000}"/>
    <cellStyle name="_도곡3교 교대 수량" xfId="120" xr:uid="{00000000-0005-0000-0000-000077000000}"/>
    <cellStyle name="_도곡4교 하부공 수량" xfId="121" xr:uid="{00000000-0005-0000-0000-000078000000}"/>
    <cellStyle name="_도곡교 교대 수량" xfId="122" xr:uid="{00000000-0005-0000-0000-000079000000}"/>
    <cellStyle name="_도원교 수해복구공사" xfId="123" xr:uid="{00000000-0005-0000-0000-00007A000000}"/>
    <cellStyle name="_등촌동 어린이집" xfId="124" xr:uid="{00000000-0005-0000-0000-00007B000000}"/>
    <cellStyle name="_반포유수지" xfId="125" xr:uid="{00000000-0005-0000-0000-00007C000000}"/>
    <cellStyle name="_배수공" xfId="126" xr:uid="{00000000-0005-0000-0000-00007D000000}"/>
    <cellStyle name="_변경설계서" xfId="127" xr:uid="{00000000-0005-0000-0000-00007E000000}"/>
    <cellStyle name="_별첨(계획서및실적서양식)" xfId="128" xr:uid="{00000000-0005-0000-0000-00007F000000}"/>
    <cellStyle name="_별첨(계획서및실적서양식)_1" xfId="129" xr:uid="{00000000-0005-0000-0000-000080000000}"/>
    <cellStyle name="_부산어린이공원 내역서_진짜" xfId="130" xr:uid="{00000000-0005-0000-0000-000081000000}"/>
    <cellStyle name="_산출내역서1" xfId="131" xr:uid="{00000000-0005-0000-0000-000082000000}"/>
    <cellStyle name="_서울여대(20020516)" xfId="132" xr:uid="{00000000-0005-0000-0000-000083000000}"/>
    <cellStyle name="_석축공" xfId="133" xr:uid="{00000000-0005-0000-0000-000084000000}"/>
    <cellStyle name="_설계내역(전기)" xfId="134" xr:uid="{00000000-0005-0000-0000-000085000000}"/>
    <cellStyle name="_설계원가 및 손익계산서(극장)" xfId="135" xr:uid="{00000000-0005-0000-0000-000086000000}"/>
    <cellStyle name="_설계원가 및 손익계산서(백화점)" xfId="136" xr:uid="{00000000-0005-0000-0000-000087000000}"/>
    <cellStyle name="_설계원가 및 손익계산서(이광환)" xfId="137" xr:uid="{00000000-0005-0000-0000-000088000000}"/>
    <cellStyle name="_설비(1218)" xfId="138" xr:uid="{00000000-0005-0000-0000-000089000000}"/>
    <cellStyle name="_수량산출서" xfId="139" xr:uid="{00000000-0005-0000-0000-00008A000000}"/>
    <cellStyle name="_수량산출서(0722)" xfId="140" xr:uid="{00000000-0005-0000-0000-00008B000000}"/>
    <cellStyle name="_수량산출서-명동" xfId="141" xr:uid="{00000000-0005-0000-0000-00008C000000}"/>
    <cellStyle name="_숭실대학교 걷고싶은 거리 녹화사업" xfId="142" xr:uid="{00000000-0005-0000-0000-00008D000000}"/>
    <cellStyle name="_시설 언더패스 견적-40202" xfId="143" xr:uid="{00000000-0005-0000-0000-00008E000000}"/>
    <cellStyle name="_시설 언더패스 견적-40204" xfId="144" xr:uid="{00000000-0005-0000-0000-00008F000000}"/>
    <cellStyle name="_신호등견적서" xfId="145" xr:uid="{00000000-0005-0000-0000-000090000000}"/>
    <cellStyle name="_실정보고-공공부지바닥제" xfId="146" xr:uid="{00000000-0005-0000-0000-000091000000}"/>
    <cellStyle name="_실정보고-줄파기(2007.3)" xfId="147" xr:uid="{00000000-0005-0000-0000-000092000000}"/>
    <cellStyle name="_안산신도시2단계 미관광장 조명 제조구매설치" xfId="148" xr:uid="{00000000-0005-0000-0000-000093000000}"/>
    <cellStyle name="_양식" xfId="149" xr:uid="{00000000-0005-0000-0000-000094000000}"/>
    <cellStyle name="_양식_1" xfId="150" xr:uid="{00000000-0005-0000-0000-000095000000}"/>
    <cellStyle name="_양식_2" xfId="151" xr:uid="{00000000-0005-0000-0000-000096000000}"/>
    <cellStyle name="_연간단가(2006-1)" xfId="152" xr:uid="{00000000-0005-0000-0000-000097000000}"/>
    <cellStyle name="_예산내역서(해운대+달맞이)" xfId="153" xr:uid="{00000000-0005-0000-0000-000098000000}"/>
    <cellStyle name="_예산내역서(해운대+달맞이)-도급공사분일위대가수정(09.06)" xfId="154" xr:uid="{00000000-0005-0000-0000-000099000000}"/>
    <cellStyle name="_왕숙천 둔치내 조명시설 내역서" xfId="155" xr:uid="{00000000-0005-0000-0000-00009A000000}"/>
    <cellStyle name="_왕숙천 조명기구 구매설치" xfId="156" xr:uid="{00000000-0005-0000-0000-00009B000000}"/>
    <cellStyle name="_왕숙천내역서(선발주)" xfId="157" xr:uid="{00000000-0005-0000-0000-00009C000000}"/>
    <cellStyle name="_왕숙천내역서(선발주)-최종" xfId="158" xr:uid="{00000000-0005-0000-0000-00009D000000}"/>
    <cellStyle name="_원가분석(1217)" xfId="159" xr:uid="{00000000-0005-0000-0000-00009E000000}"/>
    <cellStyle name="_원가분석(아이0208)" xfId="160" xr:uid="{00000000-0005-0000-0000-00009F000000}"/>
    <cellStyle name="_유첨3(서식)" xfId="161" xr:uid="{00000000-0005-0000-0000-0000A0000000}"/>
    <cellStyle name="_유첨3(서식)_1" xfId="162" xr:uid="{00000000-0005-0000-0000-0000A1000000}"/>
    <cellStyle name="_은평" xfId="163" xr:uid="{00000000-0005-0000-0000-0000A2000000}"/>
    <cellStyle name="_인원계획표 " xfId="164" xr:uid="{00000000-0005-0000-0000-0000A3000000}"/>
    <cellStyle name="_인원계획표 _P-대림종건(주)-반포유수지 1회ESC" xfId="165" xr:uid="{00000000-0005-0000-0000-0000A4000000}"/>
    <cellStyle name="_인원계획표 _P-대림종건(주)-반포유수지 1회ESC-간접비변경" xfId="166" xr:uid="{00000000-0005-0000-0000-0000A5000000}"/>
    <cellStyle name="_인원계획표 _P-대림종건(주)-반포유수지 2회ESC" xfId="167" xr:uid="{00000000-0005-0000-0000-0000A6000000}"/>
    <cellStyle name="_인원계획표 _P-대림종건(주)-반포유수지 3회ESC" xfId="168" xr:uid="{00000000-0005-0000-0000-0000A7000000}"/>
    <cellStyle name="_인원계획표 _견적 방문 제출시-SAMPLE" xfId="169" xr:uid="{00000000-0005-0000-0000-0000A8000000}"/>
    <cellStyle name="_인원계획표 _견적 방문 제출시-SAMPLE_신호등견적서" xfId="170" xr:uid="{00000000-0005-0000-0000-0000A9000000}"/>
    <cellStyle name="_인원계획표 _신호등견적서" xfId="171" xr:uid="{00000000-0005-0000-0000-0000AA000000}"/>
    <cellStyle name="_인원계획표 _적격 " xfId="172" xr:uid="{00000000-0005-0000-0000-0000AB000000}"/>
    <cellStyle name="_인원계획표 _적격 _P-대림종건(주)-반포유수지 1회ESC" xfId="173" xr:uid="{00000000-0005-0000-0000-0000AC000000}"/>
    <cellStyle name="_인원계획표 _적격 _P-대림종건(주)-반포유수지 1회ESC-간접비변경" xfId="174" xr:uid="{00000000-0005-0000-0000-0000AD000000}"/>
    <cellStyle name="_인원계획표 _적격 _P-대림종건(주)-반포유수지 2회ESC" xfId="175" xr:uid="{00000000-0005-0000-0000-0000AE000000}"/>
    <cellStyle name="_인원계획표 _적격 _P-대림종건(주)-반포유수지 3회ESC" xfId="176" xr:uid="{00000000-0005-0000-0000-0000AF000000}"/>
    <cellStyle name="_인원계획표 _적격 _견적 방문 제출시-SAMPLE" xfId="177" xr:uid="{00000000-0005-0000-0000-0000B0000000}"/>
    <cellStyle name="_인원계획표 _적격 _견적 방문 제출시-SAMPLE_신호등견적서" xfId="178" xr:uid="{00000000-0005-0000-0000-0000B1000000}"/>
    <cellStyle name="_인원계획표 _적격 _신호등견적서" xfId="179" xr:uid="{00000000-0005-0000-0000-0000B2000000}"/>
    <cellStyle name="_인원계획표 _적격 _중기사용료 양식" xfId="180" xr:uid="{00000000-0005-0000-0000-0000B3000000}"/>
    <cellStyle name="_인원계획표 _적격 _중기사용료 양식_P-대림종건(주)-반포유수지 1회ESC" xfId="181" xr:uid="{00000000-0005-0000-0000-0000B4000000}"/>
    <cellStyle name="_인원계획표 _적격 _중기사용료 양식_P-대림종건(주)-반포유수지 1회ESC-간접비변경" xfId="182" xr:uid="{00000000-0005-0000-0000-0000B5000000}"/>
    <cellStyle name="_인원계획표 _적격 _중기사용료 양식_P-대림종건(주)-반포유수지 2회ESC" xfId="183" xr:uid="{00000000-0005-0000-0000-0000B6000000}"/>
    <cellStyle name="_인원계획표 _적격 _중기사용료 양식_P-대림종건(주)-반포유수지 3회ESC" xfId="184" xr:uid="{00000000-0005-0000-0000-0000B7000000}"/>
    <cellStyle name="_인원계획표 _중기사용료 양식" xfId="185" xr:uid="{00000000-0005-0000-0000-0000B8000000}"/>
    <cellStyle name="_인원계획표 _중기사용료 양식_P-대림종건(주)-반포유수지 1회ESC" xfId="186" xr:uid="{00000000-0005-0000-0000-0000B9000000}"/>
    <cellStyle name="_인원계획표 _중기사용료 양식_P-대림종건(주)-반포유수지 1회ESC-간접비변경" xfId="187" xr:uid="{00000000-0005-0000-0000-0000BA000000}"/>
    <cellStyle name="_인원계획표 _중기사용료 양식_P-대림종건(주)-반포유수지 2회ESC" xfId="188" xr:uid="{00000000-0005-0000-0000-0000BB000000}"/>
    <cellStyle name="_인원계획표 _중기사용료 양식_P-대림종건(주)-반포유수지 3회ESC" xfId="189" xr:uid="{00000000-0005-0000-0000-0000BC000000}"/>
    <cellStyle name="_인정전 내역서--" xfId="190" xr:uid="{00000000-0005-0000-0000-0000BD000000}"/>
    <cellStyle name="_입찰표지 " xfId="191" xr:uid="{00000000-0005-0000-0000-0000BE000000}"/>
    <cellStyle name="_입찰표지 _P-대림종건(주)-반포유수지 1회ESC" xfId="192" xr:uid="{00000000-0005-0000-0000-0000BF000000}"/>
    <cellStyle name="_입찰표지 _P-대림종건(주)-반포유수지 1회ESC-간접비변경" xfId="193" xr:uid="{00000000-0005-0000-0000-0000C0000000}"/>
    <cellStyle name="_입찰표지 _P-대림종건(주)-반포유수지 2회ESC" xfId="194" xr:uid="{00000000-0005-0000-0000-0000C1000000}"/>
    <cellStyle name="_입찰표지 _P-대림종건(주)-반포유수지 3회ESC" xfId="195" xr:uid="{00000000-0005-0000-0000-0000C2000000}"/>
    <cellStyle name="_입찰표지 _견적 방문 제출시-SAMPLE" xfId="196" xr:uid="{00000000-0005-0000-0000-0000C3000000}"/>
    <cellStyle name="_입찰표지 _견적 방문 제출시-SAMPLE_신호등견적서" xfId="197" xr:uid="{00000000-0005-0000-0000-0000C4000000}"/>
    <cellStyle name="_입찰표지 _신호등견적서" xfId="198" xr:uid="{00000000-0005-0000-0000-0000C5000000}"/>
    <cellStyle name="_입찰표지 _중기사용료 양식" xfId="199" xr:uid="{00000000-0005-0000-0000-0000C6000000}"/>
    <cellStyle name="_입찰표지 _중기사용료 양식_P-대림종건(주)-반포유수지 1회ESC" xfId="200" xr:uid="{00000000-0005-0000-0000-0000C7000000}"/>
    <cellStyle name="_입찰표지 _중기사용료 양식_P-대림종건(주)-반포유수지 1회ESC-간접비변경" xfId="201" xr:uid="{00000000-0005-0000-0000-0000C8000000}"/>
    <cellStyle name="_입찰표지 _중기사용료 양식_P-대림종건(주)-반포유수지 2회ESC" xfId="202" xr:uid="{00000000-0005-0000-0000-0000C9000000}"/>
    <cellStyle name="_입찰표지 _중기사용료 양식_P-대림종건(주)-반포유수지 3회ESC" xfId="203" xr:uid="{00000000-0005-0000-0000-0000CA000000}"/>
    <cellStyle name="_적격 " xfId="204" xr:uid="{00000000-0005-0000-0000-0000CB000000}"/>
    <cellStyle name="_적격 _P-대림종건(주)-반포유수지 1회ESC" xfId="205" xr:uid="{00000000-0005-0000-0000-0000CC000000}"/>
    <cellStyle name="_적격 _P-대림종건(주)-반포유수지 1회ESC-간접비변경" xfId="206" xr:uid="{00000000-0005-0000-0000-0000CD000000}"/>
    <cellStyle name="_적격 _P-대림종건(주)-반포유수지 2회ESC" xfId="207" xr:uid="{00000000-0005-0000-0000-0000CE000000}"/>
    <cellStyle name="_적격 _P-대림종건(주)-반포유수지 3회ESC" xfId="208" xr:uid="{00000000-0005-0000-0000-0000CF000000}"/>
    <cellStyle name="_적격 _견적 방문 제출시-SAMPLE" xfId="209" xr:uid="{00000000-0005-0000-0000-0000D0000000}"/>
    <cellStyle name="_적격 _견적 방문 제출시-SAMPLE_신호등견적서" xfId="210" xr:uid="{00000000-0005-0000-0000-0000D1000000}"/>
    <cellStyle name="_적격 _신호등견적서" xfId="211" xr:uid="{00000000-0005-0000-0000-0000D2000000}"/>
    <cellStyle name="_적격 _중기사용료 양식" xfId="212" xr:uid="{00000000-0005-0000-0000-0000D3000000}"/>
    <cellStyle name="_적격 _중기사용료 양식_P-대림종건(주)-반포유수지 1회ESC" xfId="213" xr:uid="{00000000-0005-0000-0000-0000D4000000}"/>
    <cellStyle name="_적격 _중기사용료 양식_P-대림종건(주)-반포유수지 1회ESC-간접비변경" xfId="214" xr:uid="{00000000-0005-0000-0000-0000D5000000}"/>
    <cellStyle name="_적격 _중기사용료 양식_P-대림종건(주)-반포유수지 2회ESC" xfId="215" xr:uid="{00000000-0005-0000-0000-0000D6000000}"/>
    <cellStyle name="_적격 _중기사용료 양식_P-대림종건(주)-반포유수지 3회ESC" xfId="216" xr:uid="{00000000-0005-0000-0000-0000D7000000}"/>
    <cellStyle name="_적격 _집행갑지 " xfId="217" xr:uid="{00000000-0005-0000-0000-0000D8000000}"/>
    <cellStyle name="_적격 _집행갑지 _P-대림종건(주)-반포유수지 1회ESC" xfId="218" xr:uid="{00000000-0005-0000-0000-0000D9000000}"/>
    <cellStyle name="_적격 _집행갑지 _P-대림종건(주)-반포유수지 1회ESC-간접비변경" xfId="219" xr:uid="{00000000-0005-0000-0000-0000DA000000}"/>
    <cellStyle name="_적격 _집행갑지 _P-대림종건(주)-반포유수지 2회ESC" xfId="220" xr:uid="{00000000-0005-0000-0000-0000DB000000}"/>
    <cellStyle name="_적격 _집행갑지 _P-대림종건(주)-반포유수지 3회ESC" xfId="221" xr:uid="{00000000-0005-0000-0000-0000DC000000}"/>
    <cellStyle name="_적격 _집행갑지 _견적 방문 제출시-SAMPLE" xfId="222" xr:uid="{00000000-0005-0000-0000-0000DD000000}"/>
    <cellStyle name="_적격 _집행갑지 _견적 방문 제출시-SAMPLE_신호등견적서" xfId="223" xr:uid="{00000000-0005-0000-0000-0000DE000000}"/>
    <cellStyle name="_적격 _집행갑지 _신호등견적서" xfId="224" xr:uid="{00000000-0005-0000-0000-0000DF000000}"/>
    <cellStyle name="_적격 _집행갑지 _중기사용료 양식" xfId="225" xr:uid="{00000000-0005-0000-0000-0000E0000000}"/>
    <cellStyle name="_적격 _집행갑지 _중기사용료 양식_P-대림종건(주)-반포유수지 1회ESC" xfId="226" xr:uid="{00000000-0005-0000-0000-0000E1000000}"/>
    <cellStyle name="_적격 _집행갑지 _중기사용료 양식_P-대림종건(주)-반포유수지 1회ESC-간접비변경" xfId="227" xr:uid="{00000000-0005-0000-0000-0000E2000000}"/>
    <cellStyle name="_적격 _집행갑지 _중기사용료 양식_P-대림종건(주)-반포유수지 2회ESC" xfId="228" xr:uid="{00000000-0005-0000-0000-0000E3000000}"/>
    <cellStyle name="_적격 _집행갑지 _중기사용료 양식_P-대림종건(주)-반포유수지 3회ESC" xfId="229" xr:uid="{00000000-0005-0000-0000-0000E4000000}"/>
    <cellStyle name="_적격(화산) " xfId="230" xr:uid="{00000000-0005-0000-0000-0000E5000000}"/>
    <cellStyle name="_적격(화산) _P-대림종건(주)-반포유수지 1회ESC" xfId="231" xr:uid="{00000000-0005-0000-0000-0000E6000000}"/>
    <cellStyle name="_적격(화산) _P-대림종건(주)-반포유수지 1회ESC-간접비변경" xfId="232" xr:uid="{00000000-0005-0000-0000-0000E7000000}"/>
    <cellStyle name="_적격(화산) _P-대림종건(주)-반포유수지 2회ESC" xfId="233" xr:uid="{00000000-0005-0000-0000-0000E8000000}"/>
    <cellStyle name="_적격(화산) _P-대림종건(주)-반포유수지 3회ESC" xfId="234" xr:uid="{00000000-0005-0000-0000-0000E9000000}"/>
    <cellStyle name="_적격(화산) _견적 방문 제출시-SAMPLE" xfId="235" xr:uid="{00000000-0005-0000-0000-0000EA000000}"/>
    <cellStyle name="_적격(화산) _견적 방문 제출시-SAMPLE_신호등견적서" xfId="236" xr:uid="{00000000-0005-0000-0000-0000EB000000}"/>
    <cellStyle name="_적격(화산) _신호등견적서" xfId="237" xr:uid="{00000000-0005-0000-0000-0000EC000000}"/>
    <cellStyle name="_적격(화산) _중기사용료 양식" xfId="238" xr:uid="{00000000-0005-0000-0000-0000ED000000}"/>
    <cellStyle name="_적격(화산) _중기사용료 양식_P-대림종건(주)-반포유수지 1회ESC" xfId="239" xr:uid="{00000000-0005-0000-0000-0000EE000000}"/>
    <cellStyle name="_적격(화산) _중기사용료 양식_P-대림종건(주)-반포유수지 1회ESC-간접비변경" xfId="240" xr:uid="{00000000-0005-0000-0000-0000EF000000}"/>
    <cellStyle name="_적격(화산) _중기사용료 양식_P-대림종건(주)-반포유수지 2회ESC" xfId="241" xr:uid="{00000000-0005-0000-0000-0000F0000000}"/>
    <cellStyle name="_적격(화산) _중기사용료 양식_P-대림종건(주)-반포유수지 3회ESC" xfId="242" xr:uid="{00000000-0005-0000-0000-0000F1000000}"/>
    <cellStyle name="_주간공정보고(2차)-01.8월" xfId="243" xr:uid="{00000000-0005-0000-0000-0000F2000000}"/>
    <cellStyle name="_주간공정보고(2차)-01.8월_P-(주)효성토건-동면상수도" xfId="244" xr:uid="{00000000-0005-0000-0000-0000F3000000}"/>
    <cellStyle name="_주간공정보고(2차)-01.8월_P-(주)효성토건-동면상수도_P-대림종건(주)-반포유수지 1회ESC" xfId="245" xr:uid="{00000000-0005-0000-0000-0000F4000000}"/>
    <cellStyle name="_주간공정보고(2차)-01.8월_P-(주)효성토건-동면상수도_P-대림종건(주)-반포유수지 1회ESC-간접비변경" xfId="246" xr:uid="{00000000-0005-0000-0000-0000F5000000}"/>
    <cellStyle name="_주간공정보고(2차)-01.8월_P-(주)효성토건-동면상수도_P-대림종건(주)-반포유수지 2회ESC" xfId="247" xr:uid="{00000000-0005-0000-0000-0000F6000000}"/>
    <cellStyle name="_주간공정보고(2차)-01.8월_P-(주)효성토건-동면상수도_P-대림종건(주)-반포유수지 3회ESC" xfId="248" xr:uid="{00000000-0005-0000-0000-0000F7000000}"/>
    <cellStyle name="_주간공정보고(2차)-01.8월_P-대림종건(주)-반포유수지 1회ESC" xfId="249" xr:uid="{00000000-0005-0000-0000-0000F8000000}"/>
    <cellStyle name="_주간공정보고(2차)-01.8월_P-대림종건(주)-반포유수지 1회ESC-간접비변경" xfId="250" xr:uid="{00000000-0005-0000-0000-0000F9000000}"/>
    <cellStyle name="_주간공정보고(2차)-01.8월_P-대림종건(주)-반포유수지 2회ESC" xfId="251" xr:uid="{00000000-0005-0000-0000-0000FA000000}"/>
    <cellStyle name="_주간공정보고(2차)-01.8월_P-대림종건(주)-반포유수지 3회ESC" xfId="252" xr:uid="{00000000-0005-0000-0000-0000FB000000}"/>
    <cellStyle name="_지정과제1분기실적(확정990408)" xfId="253" xr:uid="{00000000-0005-0000-0000-0000FC000000}"/>
    <cellStyle name="_지정과제1분기실적(확정990408)_1" xfId="254" xr:uid="{00000000-0005-0000-0000-0000FD000000}"/>
    <cellStyle name="_지정과제2차심의list" xfId="255" xr:uid="{00000000-0005-0000-0000-0000FE000000}"/>
    <cellStyle name="_지정과제2차심의list_1" xfId="256" xr:uid="{00000000-0005-0000-0000-0000FF000000}"/>
    <cellStyle name="_지정과제2차심의list_2" xfId="257" xr:uid="{00000000-0005-0000-0000-000000010000}"/>
    <cellStyle name="_지정과제2차심의결과" xfId="258" xr:uid="{00000000-0005-0000-0000-000001010000}"/>
    <cellStyle name="_지정과제2차심의결과(금액조정후최종)" xfId="259" xr:uid="{00000000-0005-0000-0000-000002010000}"/>
    <cellStyle name="_지정과제2차심의결과(금액조정후최종)_1" xfId="260" xr:uid="{00000000-0005-0000-0000-000003010000}"/>
    <cellStyle name="_지정과제2차심의결과(금액조정후최종)_1_경영개선실적보고(전주공장)" xfId="261" xr:uid="{00000000-0005-0000-0000-000004010000}"/>
    <cellStyle name="_지정과제2차심의결과(금액조정후최종)_1_별첨1_2" xfId="262" xr:uid="{00000000-0005-0000-0000-000005010000}"/>
    <cellStyle name="_지정과제2차심의결과(금액조정후최종)_1_제안과제집계표(공장전체)" xfId="263" xr:uid="{00000000-0005-0000-0000-000006010000}"/>
    <cellStyle name="_지정과제2차심의결과(금액조정후최종)_경영개선실적보고(전주공장)" xfId="264" xr:uid="{00000000-0005-0000-0000-000007010000}"/>
    <cellStyle name="_지정과제2차심의결과(금액조정후최종)_별첨1_2" xfId="265" xr:uid="{00000000-0005-0000-0000-000008010000}"/>
    <cellStyle name="_지정과제2차심의결과(금액조정후최종)_제안과제집계표(공장전체)" xfId="266" xr:uid="{00000000-0005-0000-0000-000009010000}"/>
    <cellStyle name="_지정과제2차심의결과_1" xfId="267" xr:uid="{00000000-0005-0000-0000-00000A010000}"/>
    <cellStyle name="_직접시공계획서" xfId="268" xr:uid="{00000000-0005-0000-0000-00000B010000}"/>
    <cellStyle name="_집중관리(981231)" xfId="269" xr:uid="{00000000-0005-0000-0000-00000C010000}"/>
    <cellStyle name="_집중관리(981231)_1" xfId="270" xr:uid="{00000000-0005-0000-0000-00000D010000}"/>
    <cellStyle name="_집중관리(지정과제및 양식)" xfId="271" xr:uid="{00000000-0005-0000-0000-00000E010000}"/>
    <cellStyle name="_집중관리(지정과제및 양식)_1" xfId="272" xr:uid="{00000000-0005-0000-0000-00000F010000}"/>
    <cellStyle name="_집행갑지 " xfId="273" xr:uid="{00000000-0005-0000-0000-000010010000}"/>
    <cellStyle name="_집행갑지 _P-대림종건(주)-반포유수지 1회ESC" xfId="274" xr:uid="{00000000-0005-0000-0000-000011010000}"/>
    <cellStyle name="_집행갑지 _P-대림종건(주)-반포유수지 1회ESC-간접비변경" xfId="275" xr:uid="{00000000-0005-0000-0000-000012010000}"/>
    <cellStyle name="_집행갑지 _P-대림종건(주)-반포유수지 2회ESC" xfId="276" xr:uid="{00000000-0005-0000-0000-000013010000}"/>
    <cellStyle name="_집행갑지 _P-대림종건(주)-반포유수지 3회ESC" xfId="277" xr:uid="{00000000-0005-0000-0000-000014010000}"/>
    <cellStyle name="_집행갑지 _견적 방문 제출시-SAMPLE" xfId="278" xr:uid="{00000000-0005-0000-0000-000015010000}"/>
    <cellStyle name="_집행갑지 _견적 방문 제출시-SAMPLE_신호등견적서" xfId="279" xr:uid="{00000000-0005-0000-0000-000016010000}"/>
    <cellStyle name="_집행갑지 _신호등견적서" xfId="280" xr:uid="{00000000-0005-0000-0000-000017010000}"/>
    <cellStyle name="_집행갑지 _중기사용료 양식" xfId="281" xr:uid="{00000000-0005-0000-0000-000018010000}"/>
    <cellStyle name="_집행갑지 _중기사용료 양식_P-대림종건(주)-반포유수지 1회ESC" xfId="282" xr:uid="{00000000-0005-0000-0000-000019010000}"/>
    <cellStyle name="_집행갑지 _중기사용료 양식_P-대림종건(주)-반포유수지 1회ESC-간접비변경" xfId="283" xr:uid="{00000000-0005-0000-0000-00001A010000}"/>
    <cellStyle name="_집행갑지 _중기사용료 양식_P-대림종건(주)-반포유수지 2회ESC" xfId="284" xr:uid="{00000000-0005-0000-0000-00001B010000}"/>
    <cellStyle name="_집행갑지 _중기사용료 양식_P-대림종건(주)-반포유수지 3회ESC" xfId="285" xr:uid="{00000000-0005-0000-0000-00001C010000}"/>
    <cellStyle name="_충장길 설계변경s" xfId="286" xr:uid="{00000000-0005-0000-0000-00001D010000}"/>
    <cellStyle name="_침입감시 견적서" xfId="287" xr:uid="{00000000-0005-0000-0000-00001E010000}"/>
    <cellStyle name="_투찰내역" xfId="288" xr:uid="{00000000-0005-0000-0000-00001F010000}"/>
    <cellStyle name="_평촌교수량" xfId="289" xr:uid="{00000000-0005-0000-0000-000020010000}"/>
    <cellStyle name="_평촌교수량_걷고싶은 녹화거리 조성 폐기물처리" xfId="290" xr:uid="{00000000-0005-0000-0000-000021010000}"/>
    <cellStyle name="_평촌교수량_걷고싶은 녹화거리 조성공사" xfId="291" xr:uid="{00000000-0005-0000-0000-000022010000}"/>
    <cellStyle name="_평촌교수량_남강어린이공원 현대화사업" xfId="292" xr:uid="{00000000-0005-0000-0000-000023010000}"/>
    <cellStyle name="_평촌교수량_무주골천수량" xfId="293" xr:uid="{00000000-0005-0000-0000-000024010000}"/>
    <cellStyle name="_평촌교수량_무주골천수량_걷고싶은 녹화거리 조성 폐기물처리" xfId="294" xr:uid="{00000000-0005-0000-0000-000025010000}"/>
    <cellStyle name="_평촌교수량_무주골천수량_걷고싶은 녹화거리 조성공사" xfId="295" xr:uid="{00000000-0005-0000-0000-000026010000}"/>
    <cellStyle name="_평촌교수량_무주골천수량_남강어린이공원 현대화사업" xfId="296" xr:uid="{00000000-0005-0000-0000-000027010000}"/>
    <cellStyle name="_평촌교수량_무주골천수량_현석동 1-5번지 일대 마을마당조성" xfId="297" xr:uid="{00000000-0005-0000-0000-000028010000}"/>
    <cellStyle name="_평촌교수량_무주골천수량_현석동 1-5번지 일대 마을마당조성_걷고싶은 녹화거리 조성 폐기물처리" xfId="298" xr:uid="{00000000-0005-0000-0000-000029010000}"/>
    <cellStyle name="_평촌교수량_무주골천수량_현석동 1-5번지 일대 마을마당조성_걷고싶은 녹화거리 조성공사" xfId="299" xr:uid="{00000000-0005-0000-0000-00002A010000}"/>
    <cellStyle name="_평촌교수량_무주골천수량_현석동 1-5번지 일대 마을마당조성_남강어린이공원 현대화사업" xfId="300" xr:uid="{00000000-0005-0000-0000-00002B010000}"/>
    <cellStyle name="_평촌교수량_현석동 1-5번지 일대 마을마당조성" xfId="301" xr:uid="{00000000-0005-0000-0000-00002C010000}"/>
    <cellStyle name="_평촌교수량_현석동 1-5번지 일대 마을마당조성_걷고싶은 녹화거리 조성 폐기물처리" xfId="302" xr:uid="{00000000-0005-0000-0000-00002D010000}"/>
    <cellStyle name="_평촌교수량_현석동 1-5번지 일대 마을마당조성_걷고싶은 녹화거리 조성공사" xfId="303" xr:uid="{00000000-0005-0000-0000-00002E010000}"/>
    <cellStyle name="_평촌교수량_현석동 1-5번지 일대 마을마당조성_남강어린이공원 현대화사업" xfId="304" xr:uid="{00000000-0005-0000-0000-00002F010000}"/>
    <cellStyle name="_평촌교수량_호명12공구" xfId="305" xr:uid="{00000000-0005-0000-0000-000030010000}"/>
    <cellStyle name="_평촌교수량_호명12공구_걷고싶은 녹화거리 조성 폐기물처리" xfId="306" xr:uid="{00000000-0005-0000-0000-000031010000}"/>
    <cellStyle name="_평촌교수량_호명12공구_걷고싶은 녹화거리 조성공사" xfId="307" xr:uid="{00000000-0005-0000-0000-000032010000}"/>
    <cellStyle name="_평촌교수량_호명12공구_남강어린이공원 현대화사업" xfId="308" xr:uid="{00000000-0005-0000-0000-000033010000}"/>
    <cellStyle name="_평촌교수량_호명12공구_현석동 1-5번지 일대 마을마당조성" xfId="309" xr:uid="{00000000-0005-0000-0000-000034010000}"/>
    <cellStyle name="_평촌교수량_호명12공구_현석동 1-5번지 일대 마을마당조성_걷고싶은 녹화거리 조성 폐기물처리" xfId="310" xr:uid="{00000000-0005-0000-0000-000035010000}"/>
    <cellStyle name="_평촌교수량_호명12공구_현석동 1-5번지 일대 마을마당조성_걷고싶은 녹화거리 조성공사" xfId="311" xr:uid="{00000000-0005-0000-0000-000036010000}"/>
    <cellStyle name="_평촌교수량_호명12공구_현석동 1-5번지 일대 마을마당조성_남강어린이공원 현대화사업" xfId="312" xr:uid="{00000000-0005-0000-0000-000037010000}"/>
    <cellStyle name="_표준 견적서 2003년" xfId="313" xr:uid="{00000000-0005-0000-0000-000038010000}"/>
    <cellStyle name="_홍천(노천1지구)-1공구" xfId="314" xr:uid="{00000000-0005-0000-0000-000039010000}"/>
    <cellStyle name="’E‰Y [0.00]_laroux" xfId="315" xr:uid="{00000000-0005-0000-0000-00003A010000}"/>
    <cellStyle name="’E‰Y_laroux" xfId="316" xr:uid="{00000000-0005-0000-0000-00003B010000}"/>
    <cellStyle name="¤@?e_TEST-1 " xfId="317" xr:uid="{00000000-0005-0000-0000-00003C010000}"/>
    <cellStyle name="+,-,0" xfId="318" xr:uid="{00000000-0005-0000-0000-00003D010000}"/>
    <cellStyle name="△ []" xfId="319" xr:uid="{00000000-0005-0000-0000-00003E010000}"/>
    <cellStyle name="△ [0]" xfId="320" xr:uid="{00000000-0005-0000-0000-00003F010000}"/>
    <cellStyle name="△백분율" xfId="321" xr:uid="{00000000-0005-0000-0000-000040010000}"/>
    <cellStyle name="△콤마" xfId="322" xr:uid="{00000000-0005-0000-0000-000041010000}"/>
    <cellStyle name="0" xfId="323" xr:uid="{00000000-0005-0000-0000-000042010000}"/>
    <cellStyle name="0.0" xfId="324" xr:uid="{00000000-0005-0000-0000-000043010000}"/>
    <cellStyle name="0.00" xfId="325" xr:uid="{00000000-0005-0000-0000-000044010000}"/>
    <cellStyle name="0_내역서(0823)" xfId="326" xr:uid="{00000000-0005-0000-0000-000045010000}"/>
    <cellStyle name="0_내역서2" xfId="327" xr:uid="{00000000-0005-0000-0000-000046010000}"/>
    <cellStyle name="0_단가산출서" xfId="328" xr:uid="{00000000-0005-0000-0000-000047010000}"/>
    <cellStyle name="0_수량산출서" xfId="329" xr:uid="{00000000-0005-0000-0000-000048010000}"/>
    <cellStyle name="0_수량산출서(0722)" xfId="330" xr:uid="{00000000-0005-0000-0000-000049010000}"/>
    <cellStyle name="0_숭실대학교 걷고싶은 거리 녹화사업" xfId="331" xr:uid="{00000000-0005-0000-0000-00004A010000}"/>
    <cellStyle name="0_숭실대학교 걷고싶은 거리 녹화사업_1" xfId="332" xr:uid="{00000000-0005-0000-0000-00004B010000}"/>
    <cellStyle name="00" xfId="333" xr:uid="{00000000-0005-0000-0000-00004C010000}"/>
    <cellStyle name="000" xfId="334" xr:uid="{00000000-0005-0000-0000-00004D010000}"/>
    <cellStyle name="0뾍R_x0005_?뾍b_x0005_" xfId="335" xr:uid="{00000000-0005-0000-0000-00004E010000}"/>
    <cellStyle name="1" xfId="336" xr:uid="{00000000-0005-0000-0000-00004F010000}"/>
    <cellStyle name="1_laroux" xfId="337" xr:uid="{00000000-0005-0000-0000-000050010000}"/>
    <cellStyle name="1_laroux_ATC-YOON1" xfId="338" xr:uid="{00000000-0005-0000-0000-000051010000}"/>
    <cellStyle name="1_total" xfId="339" xr:uid="{00000000-0005-0000-0000-000052010000}"/>
    <cellStyle name="1_total_10.24종합" xfId="340" xr:uid="{00000000-0005-0000-0000-000053010000}"/>
    <cellStyle name="1_total_10.24종합_NEW단위수량-주산" xfId="341" xr:uid="{00000000-0005-0000-0000-000054010000}"/>
    <cellStyle name="1_total_10.24종합_남대천단위수량" xfId="342" xr:uid="{00000000-0005-0000-0000-000055010000}"/>
    <cellStyle name="1_total_10.24종합_단위수량" xfId="343" xr:uid="{00000000-0005-0000-0000-000056010000}"/>
    <cellStyle name="1_total_10.24종합_단위수량1" xfId="344" xr:uid="{00000000-0005-0000-0000-000057010000}"/>
    <cellStyle name="1_total_10.24종합_단위수량15" xfId="345" xr:uid="{00000000-0005-0000-0000-000058010000}"/>
    <cellStyle name="1_total_10.24종합_도곡단위수량" xfId="346" xr:uid="{00000000-0005-0000-0000-000059010000}"/>
    <cellStyle name="1_total_10.24종합_수량산출서-11.25" xfId="347" xr:uid="{00000000-0005-0000-0000-00005A010000}"/>
    <cellStyle name="1_total_10.24종합_수량산출서-11.25_NEW단위수량-주산" xfId="348" xr:uid="{00000000-0005-0000-0000-00005B010000}"/>
    <cellStyle name="1_total_10.24종합_수량산출서-11.25_남대천단위수량" xfId="349" xr:uid="{00000000-0005-0000-0000-00005C010000}"/>
    <cellStyle name="1_total_10.24종합_수량산출서-11.25_단위수량" xfId="350" xr:uid="{00000000-0005-0000-0000-00005D010000}"/>
    <cellStyle name="1_total_10.24종합_수량산출서-11.25_단위수량1" xfId="351" xr:uid="{00000000-0005-0000-0000-00005E010000}"/>
    <cellStyle name="1_total_10.24종합_수량산출서-11.25_단위수량15" xfId="352" xr:uid="{00000000-0005-0000-0000-00005F010000}"/>
    <cellStyle name="1_total_10.24종합_수량산출서-11.25_도곡단위수량" xfId="353" xr:uid="{00000000-0005-0000-0000-000060010000}"/>
    <cellStyle name="1_total_10.24종합_수량산출서-11.25_철거단위수량" xfId="354" xr:uid="{00000000-0005-0000-0000-000061010000}"/>
    <cellStyle name="1_total_10.24종합_수량산출서-11.25_철거수량" xfId="355" xr:uid="{00000000-0005-0000-0000-000062010000}"/>
    <cellStyle name="1_total_10.24종합_수량산출서-11.25_한수단위수량" xfId="356" xr:uid="{00000000-0005-0000-0000-000063010000}"/>
    <cellStyle name="1_total_10.24종합_수량산출서-1201" xfId="357" xr:uid="{00000000-0005-0000-0000-000064010000}"/>
    <cellStyle name="1_total_10.24종합_수량산출서-1201_NEW단위수량-주산" xfId="358" xr:uid="{00000000-0005-0000-0000-000065010000}"/>
    <cellStyle name="1_total_10.24종합_수량산출서-1201_남대천단위수량" xfId="359" xr:uid="{00000000-0005-0000-0000-000066010000}"/>
    <cellStyle name="1_total_10.24종합_수량산출서-1201_단위수량" xfId="360" xr:uid="{00000000-0005-0000-0000-000067010000}"/>
    <cellStyle name="1_total_10.24종합_수량산출서-1201_단위수량1" xfId="361" xr:uid="{00000000-0005-0000-0000-000068010000}"/>
    <cellStyle name="1_total_10.24종합_수량산출서-1201_단위수량15" xfId="362" xr:uid="{00000000-0005-0000-0000-000069010000}"/>
    <cellStyle name="1_total_10.24종합_수량산출서-1201_도곡단위수량" xfId="363" xr:uid="{00000000-0005-0000-0000-00006A010000}"/>
    <cellStyle name="1_total_10.24종합_수량산출서-1201_철거단위수량" xfId="364" xr:uid="{00000000-0005-0000-0000-00006B010000}"/>
    <cellStyle name="1_total_10.24종합_수량산출서-1201_철거수량" xfId="365" xr:uid="{00000000-0005-0000-0000-00006C010000}"/>
    <cellStyle name="1_total_10.24종합_수량산출서-1201_한수단위수량" xfId="366" xr:uid="{00000000-0005-0000-0000-00006D010000}"/>
    <cellStyle name="1_total_10.24종합_시설물단위수량" xfId="367" xr:uid="{00000000-0005-0000-0000-00006E010000}"/>
    <cellStyle name="1_total_10.24종합_시설물단위수량1" xfId="368" xr:uid="{00000000-0005-0000-0000-00006F010000}"/>
    <cellStyle name="1_total_10.24종합_시설물단위수량1_시설물단위수량" xfId="369" xr:uid="{00000000-0005-0000-0000-000070010000}"/>
    <cellStyle name="1_total_10.24종합_오창수량산출서" xfId="370" xr:uid="{00000000-0005-0000-0000-000071010000}"/>
    <cellStyle name="1_total_10.24종합_오창수량산출서_NEW단위수량-주산" xfId="371" xr:uid="{00000000-0005-0000-0000-000072010000}"/>
    <cellStyle name="1_total_10.24종합_오창수량산출서_남대천단위수량" xfId="372" xr:uid="{00000000-0005-0000-0000-000073010000}"/>
    <cellStyle name="1_total_10.24종합_오창수량산출서_단위수량" xfId="373" xr:uid="{00000000-0005-0000-0000-000074010000}"/>
    <cellStyle name="1_total_10.24종합_오창수량산출서_단위수량1" xfId="374" xr:uid="{00000000-0005-0000-0000-000075010000}"/>
    <cellStyle name="1_total_10.24종합_오창수량산출서_단위수량15" xfId="375" xr:uid="{00000000-0005-0000-0000-000076010000}"/>
    <cellStyle name="1_total_10.24종합_오창수량산출서_도곡단위수량" xfId="376" xr:uid="{00000000-0005-0000-0000-000077010000}"/>
    <cellStyle name="1_total_10.24종합_오창수량산출서_수량산출서-11.25" xfId="377" xr:uid="{00000000-0005-0000-0000-000078010000}"/>
    <cellStyle name="1_total_10.24종합_오창수량산출서_수량산출서-11.25_NEW단위수량-주산" xfId="378" xr:uid="{00000000-0005-0000-0000-000079010000}"/>
    <cellStyle name="1_total_10.24종합_오창수량산출서_수량산출서-11.25_남대천단위수량" xfId="379" xr:uid="{00000000-0005-0000-0000-00007A010000}"/>
    <cellStyle name="1_total_10.24종합_오창수량산출서_수량산출서-11.25_단위수량" xfId="380" xr:uid="{00000000-0005-0000-0000-00007B010000}"/>
    <cellStyle name="1_total_10.24종합_오창수량산출서_수량산출서-11.25_단위수량1" xfId="381" xr:uid="{00000000-0005-0000-0000-00007C010000}"/>
    <cellStyle name="1_total_10.24종합_오창수량산출서_수량산출서-11.25_단위수량15" xfId="382" xr:uid="{00000000-0005-0000-0000-00007D010000}"/>
    <cellStyle name="1_total_10.24종합_오창수량산출서_수량산출서-11.25_도곡단위수량" xfId="383" xr:uid="{00000000-0005-0000-0000-00007E010000}"/>
    <cellStyle name="1_total_10.24종합_오창수량산출서_수량산출서-11.25_철거단위수량" xfId="384" xr:uid="{00000000-0005-0000-0000-00007F010000}"/>
    <cellStyle name="1_total_10.24종합_오창수량산출서_수량산출서-11.25_철거수량" xfId="385" xr:uid="{00000000-0005-0000-0000-000080010000}"/>
    <cellStyle name="1_total_10.24종합_오창수량산출서_수량산출서-11.25_한수단위수량" xfId="386" xr:uid="{00000000-0005-0000-0000-000081010000}"/>
    <cellStyle name="1_total_10.24종합_오창수량산출서_수량산출서-1201" xfId="387" xr:uid="{00000000-0005-0000-0000-000082010000}"/>
    <cellStyle name="1_total_10.24종합_오창수량산출서_수량산출서-1201_NEW단위수량-주산" xfId="388" xr:uid="{00000000-0005-0000-0000-000083010000}"/>
    <cellStyle name="1_total_10.24종합_오창수량산출서_수량산출서-1201_남대천단위수량" xfId="389" xr:uid="{00000000-0005-0000-0000-000084010000}"/>
    <cellStyle name="1_total_10.24종합_오창수량산출서_수량산출서-1201_단위수량" xfId="390" xr:uid="{00000000-0005-0000-0000-000085010000}"/>
    <cellStyle name="1_total_10.24종합_오창수량산출서_수량산출서-1201_단위수량1" xfId="391" xr:uid="{00000000-0005-0000-0000-000086010000}"/>
    <cellStyle name="1_total_10.24종합_오창수량산출서_수량산출서-1201_단위수량15" xfId="392" xr:uid="{00000000-0005-0000-0000-000087010000}"/>
    <cellStyle name="1_total_10.24종합_오창수량산출서_수량산출서-1201_도곡단위수량" xfId="393" xr:uid="{00000000-0005-0000-0000-000088010000}"/>
    <cellStyle name="1_total_10.24종합_오창수량산출서_수량산출서-1201_철거단위수량" xfId="394" xr:uid="{00000000-0005-0000-0000-000089010000}"/>
    <cellStyle name="1_total_10.24종합_오창수량산출서_수량산출서-1201_철거수량" xfId="395" xr:uid="{00000000-0005-0000-0000-00008A010000}"/>
    <cellStyle name="1_total_10.24종합_오창수량산출서_수량산출서-1201_한수단위수량" xfId="396" xr:uid="{00000000-0005-0000-0000-00008B010000}"/>
    <cellStyle name="1_total_10.24종합_오창수량산출서_시설물단위수량" xfId="397" xr:uid="{00000000-0005-0000-0000-00008C010000}"/>
    <cellStyle name="1_total_10.24종합_오창수량산출서_시설물단위수량1" xfId="398" xr:uid="{00000000-0005-0000-0000-00008D010000}"/>
    <cellStyle name="1_total_10.24종합_오창수량산출서_시설물단위수량1_시설물단위수량" xfId="399" xr:uid="{00000000-0005-0000-0000-00008E010000}"/>
    <cellStyle name="1_total_10.24종합_오창수량산출서_철거단위수량" xfId="400" xr:uid="{00000000-0005-0000-0000-00008F010000}"/>
    <cellStyle name="1_total_10.24종합_오창수량산출서_철거수량" xfId="401" xr:uid="{00000000-0005-0000-0000-000090010000}"/>
    <cellStyle name="1_total_10.24종합_오창수량산출서_한수단위수량" xfId="402" xr:uid="{00000000-0005-0000-0000-000091010000}"/>
    <cellStyle name="1_total_10.24종합_철거단위수량" xfId="403" xr:uid="{00000000-0005-0000-0000-000092010000}"/>
    <cellStyle name="1_total_10.24종합_철거수량" xfId="404" xr:uid="{00000000-0005-0000-0000-000093010000}"/>
    <cellStyle name="1_total_10.24종합_한수단위수량" xfId="405" xr:uid="{00000000-0005-0000-0000-000094010000}"/>
    <cellStyle name="1_total_NEW단위수량" xfId="406" xr:uid="{00000000-0005-0000-0000-000095010000}"/>
    <cellStyle name="1_total_NEW단위수량-영동" xfId="407" xr:uid="{00000000-0005-0000-0000-000096010000}"/>
    <cellStyle name="1_total_NEW단위수량-주산" xfId="408" xr:uid="{00000000-0005-0000-0000-000097010000}"/>
    <cellStyle name="1_total_관로시설물" xfId="409" xr:uid="{00000000-0005-0000-0000-000098010000}"/>
    <cellStyle name="1_total_관로시설물_NEW단위수량-주산" xfId="410" xr:uid="{00000000-0005-0000-0000-000099010000}"/>
    <cellStyle name="1_total_관로시설물_남대천단위수량" xfId="411" xr:uid="{00000000-0005-0000-0000-00009A010000}"/>
    <cellStyle name="1_total_관로시설물_단위수량" xfId="412" xr:uid="{00000000-0005-0000-0000-00009B010000}"/>
    <cellStyle name="1_total_관로시설물_단위수량1" xfId="413" xr:uid="{00000000-0005-0000-0000-00009C010000}"/>
    <cellStyle name="1_total_관로시설물_단위수량15" xfId="414" xr:uid="{00000000-0005-0000-0000-00009D010000}"/>
    <cellStyle name="1_total_관로시설물_도곡단위수량" xfId="415" xr:uid="{00000000-0005-0000-0000-00009E010000}"/>
    <cellStyle name="1_total_관로시설물_수량산출서-11.25" xfId="416" xr:uid="{00000000-0005-0000-0000-00009F010000}"/>
    <cellStyle name="1_total_관로시설물_수량산출서-11.25_NEW단위수량-주산" xfId="417" xr:uid="{00000000-0005-0000-0000-0000A0010000}"/>
    <cellStyle name="1_total_관로시설물_수량산출서-11.25_남대천단위수량" xfId="418" xr:uid="{00000000-0005-0000-0000-0000A1010000}"/>
    <cellStyle name="1_total_관로시설물_수량산출서-11.25_단위수량" xfId="419" xr:uid="{00000000-0005-0000-0000-0000A2010000}"/>
    <cellStyle name="1_total_관로시설물_수량산출서-11.25_단위수량1" xfId="420" xr:uid="{00000000-0005-0000-0000-0000A3010000}"/>
    <cellStyle name="1_total_관로시설물_수량산출서-11.25_단위수량15" xfId="421" xr:uid="{00000000-0005-0000-0000-0000A4010000}"/>
    <cellStyle name="1_total_관로시설물_수량산출서-11.25_도곡단위수량" xfId="422" xr:uid="{00000000-0005-0000-0000-0000A5010000}"/>
    <cellStyle name="1_total_관로시설물_수량산출서-11.25_철거단위수량" xfId="423" xr:uid="{00000000-0005-0000-0000-0000A6010000}"/>
    <cellStyle name="1_total_관로시설물_수량산출서-11.25_철거수량" xfId="424" xr:uid="{00000000-0005-0000-0000-0000A7010000}"/>
    <cellStyle name="1_total_관로시설물_수량산출서-11.25_한수단위수량" xfId="425" xr:uid="{00000000-0005-0000-0000-0000A8010000}"/>
    <cellStyle name="1_total_관로시설물_수량산출서-1201" xfId="426" xr:uid="{00000000-0005-0000-0000-0000A9010000}"/>
    <cellStyle name="1_total_관로시설물_수량산출서-1201_NEW단위수량-주산" xfId="427" xr:uid="{00000000-0005-0000-0000-0000AA010000}"/>
    <cellStyle name="1_total_관로시설물_수량산출서-1201_남대천단위수량" xfId="428" xr:uid="{00000000-0005-0000-0000-0000AB010000}"/>
    <cellStyle name="1_total_관로시설물_수량산출서-1201_단위수량" xfId="429" xr:uid="{00000000-0005-0000-0000-0000AC010000}"/>
    <cellStyle name="1_total_관로시설물_수량산출서-1201_단위수량1" xfId="430" xr:uid="{00000000-0005-0000-0000-0000AD010000}"/>
    <cellStyle name="1_total_관로시설물_수량산출서-1201_단위수량15" xfId="431" xr:uid="{00000000-0005-0000-0000-0000AE010000}"/>
    <cellStyle name="1_total_관로시설물_수량산출서-1201_도곡단위수량" xfId="432" xr:uid="{00000000-0005-0000-0000-0000AF010000}"/>
    <cellStyle name="1_total_관로시설물_수량산출서-1201_철거단위수량" xfId="433" xr:uid="{00000000-0005-0000-0000-0000B0010000}"/>
    <cellStyle name="1_total_관로시설물_수량산출서-1201_철거수량" xfId="434" xr:uid="{00000000-0005-0000-0000-0000B1010000}"/>
    <cellStyle name="1_total_관로시설물_수량산출서-1201_한수단위수량" xfId="435" xr:uid="{00000000-0005-0000-0000-0000B2010000}"/>
    <cellStyle name="1_total_관로시설물_시설물단위수량" xfId="436" xr:uid="{00000000-0005-0000-0000-0000B3010000}"/>
    <cellStyle name="1_total_관로시설물_시설물단위수량1" xfId="437" xr:uid="{00000000-0005-0000-0000-0000B4010000}"/>
    <cellStyle name="1_total_관로시설물_시설물단위수량1_시설물단위수량" xfId="438" xr:uid="{00000000-0005-0000-0000-0000B5010000}"/>
    <cellStyle name="1_total_관로시설물_오창수량산출서" xfId="439" xr:uid="{00000000-0005-0000-0000-0000B6010000}"/>
    <cellStyle name="1_total_관로시설물_오창수량산출서_NEW단위수량-주산" xfId="440" xr:uid="{00000000-0005-0000-0000-0000B7010000}"/>
    <cellStyle name="1_total_관로시설물_오창수량산출서_남대천단위수량" xfId="441" xr:uid="{00000000-0005-0000-0000-0000B8010000}"/>
    <cellStyle name="1_total_관로시설물_오창수량산출서_단위수량" xfId="442" xr:uid="{00000000-0005-0000-0000-0000B9010000}"/>
    <cellStyle name="1_total_관로시설물_오창수량산출서_단위수량1" xfId="443" xr:uid="{00000000-0005-0000-0000-0000BA010000}"/>
    <cellStyle name="1_total_관로시설물_오창수량산출서_단위수량15" xfId="444" xr:uid="{00000000-0005-0000-0000-0000BB010000}"/>
    <cellStyle name="1_total_관로시설물_오창수량산출서_도곡단위수량" xfId="445" xr:uid="{00000000-0005-0000-0000-0000BC010000}"/>
    <cellStyle name="1_total_관로시설물_오창수량산출서_수량산출서-11.25" xfId="446" xr:uid="{00000000-0005-0000-0000-0000BD010000}"/>
    <cellStyle name="1_total_관로시설물_오창수량산출서_수량산출서-11.25_NEW단위수량-주산" xfId="447" xr:uid="{00000000-0005-0000-0000-0000BE010000}"/>
    <cellStyle name="1_total_관로시설물_오창수량산출서_수량산출서-11.25_남대천단위수량" xfId="448" xr:uid="{00000000-0005-0000-0000-0000BF010000}"/>
    <cellStyle name="1_total_관로시설물_오창수량산출서_수량산출서-11.25_단위수량" xfId="449" xr:uid="{00000000-0005-0000-0000-0000C0010000}"/>
    <cellStyle name="1_total_관로시설물_오창수량산출서_수량산출서-11.25_단위수량1" xfId="450" xr:uid="{00000000-0005-0000-0000-0000C1010000}"/>
    <cellStyle name="1_total_관로시설물_오창수량산출서_수량산출서-11.25_단위수량15" xfId="451" xr:uid="{00000000-0005-0000-0000-0000C2010000}"/>
    <cellStyle name="1_total_관로시설물_오창수량산출서_수량산출서-11.25_도곡단위수량" xfId="452" xr:uid="{00000000-0005-0000-0000-0000C3010000}"/>
    <cellStyle name="1_total_관로시설물_오창수량산출서_수량산출서-11.25_철거단위수량" xfId="453" xr:uid="{00000000-0005-0000-0000-0000C4010000}"/>
    <cellStyle name="1_total_관로시설물_오창수량산출서_수량산출서-11.25_철거수량" xfId="454" xr:uid="{00000000-0005-0000-0000-0000C5010000}"/>
    <cellStyle name="1_total_관로시설물_오창수량산출서_수량산출서-11.25_한수단위수량" xfId="455" xr:uid="{00000000-0005-0000-0000-0000C6010000}"/>
    <cellStyle name="1_total_관로시설물_오창수량산출서_수량산출서-1201" xfId="456" xr:uid="{00000000-0005-0000-0000-0000C7010000}"/>
    <cellStyle name="1_total_관로시설물_오창수량산출서_수량산출서-1201_NEW단위수량-주산" xfId="457" xr:uid="{00000000-0005-0000-0000-0000C8010000}"/>
    <cellStyle name="1_total_관로시설물_오창수량산출서_수량산출서-1201_남대천단위수량" xfId="458" xr:uid="{00000000-0005-0000-0000-0000C9010000}"/>
    <cellStyle name="1_total_관로시설물_오창수량산출서_수량산출서-1201_단위수량" xfId="459" xr:uid="{00000000-0005-0000-0000-0000CA010000}"/>
    <cellStyle name="1_total_관로시설물_오창수량산출서_수량산출서-1201_단위수량1" xfId="460" xr:uid="{00000000-0005-0000-0000-0000CB010000}"/>
    <cellStyle name="1_total_관로시설물_오창수량산출서_수량산출서-1201_단위수량15" xfId="461" xr:uid="{00000000-0005-0000-0000-0000CC010000}"/>
    <cellStyle name="1_total_관로시설물_오창수량산출서_수량산출서-1201_도곡단위수량" xfId="462" xr:uid="{00000000-0005-0000-0000-0000CD010000}"/>
    <cellStyle name="1_total_관로시설물_오창수량산출서_수량산출서-1201_철거단위수량" xfId="463" xr:uid="{00000000-0005-0000-0000-0000CE010000}"/>
    <cellStyle name="1_total_관로시설물_오창수량산출서_수량산출서-1201_철거수량" xfId="464" xr:uid="{00000000-0005-0000-0000-0000CF010000}"/>
    <cellStyle name="1_total_관로시설물_오창수량산출서_수량산출서-1201_한수단위수량" xfId="465" xr:uid="{00000000-0005-0000-0000-0000D0010000}"/>
    <cellStyle name="1_total_관로시설물_오창수량산출서_시설물단위수량" xfId="466" xr:uid="{00000000-0005-0000-0000-0000D1010000}"/>
    <cellStyle name="1_total_관로시설물_오창수량산출서_시설물단위수량1" xfId="467" xr:uid="{00000000-0005-0000-0000-0000D2010000}"/>
    <cellStyle name="1_total_관로시설물_오창수량산출서_시설물단위수량1_시설물단위수량" xfId="468" xr:uid="{00000000-0005-0000-0000-0000D3010000}"/>
    <cellStyle name="1_total_관로시설물_오창수량산출서_철거단위수량" xfId="469" xr:uid="{00000000-0005-0000-0000-0000D4010000}"/>
    <cellStyle name="1_total_관로시설물_오창수량산출서_철거수량" xfId="470" xr:uid="{00000000-0005-0000-0000-0000D5010000}"/>
    <cellStyle name="1_total_관로시설물_오창수량산출서_한수단위수량" xfId="471" xr:uid="{00000000-0005-0000-0000-0000D6010000}"/>
    <cellStyle name="1_total_관로시설물_철거단위수량" xfId="472" xr:uid="{00000000-0005-0000-0000-0000D7010000}"/>
    <cellStyle name="1_total_관로시설물_철거수량" xfId="473" xr:uid="{00000000-0005-0000-0000-0000D8010000}"/>
    <cellStyle name="1_total_관로시설물_한수단위수량" xfId="474" xr:uid="{00000000-0005-0000-0000-0000D9010000}"/>
    <cellStyle name="1_total_구조물,조형물,수목보호" xfId="475" xr:uid="{00000000-0005-0000-0000-0000DA010000}"/>
    <cellStyle name="1_total_구조물,조형물,수목보호_NEW단위수량-주산" xfId="476" xr:uid="{00000000-0005-0000-0000-0000DB010000}"/>
    <cellStyle name="1_total_구조물,조형물,수목보호_남대천단위수량" xfId="477" xr:uid="{00000000-0005-0000-0000-0000DC010000}"/>
    <cellStyle name="1_total_구조물,조형물,수목보호_단위수량" xfId="478" xr:uid="{00000000-0005-0000-0000-0000DD010000}"/>
    <cellStyle name="1_total_구조물,조형물,수목보호_단위수량1" xfId="479" xr:uid="{00000000-0005-0000-0000-0000DE010000}"/>
    <cellStyle name="1_total_구조물,조형물,수목보호_단위수량15" xfId="480" xr:uid="{00000000-0005-0000-0000-0000DF010000}"/>
    <cellStyle name="1_total_구조물,조형물,수목보호_도곡단위수량" xfId="481" xr:uid="{00000000-0005-0000-0000-0000E0010000}"/>
    <cellStyle name="1_total_구조물,조형물,수목보호_수량산출서-11.25" xfId="482" xr:uid="{00000000-0005-0000-0000-0000E1010000}"/>
    <cellStyle name="1_total_구조물,조형물,수목보호_수량산출서-11.25_NEW단위수량-주산" xfId="483" xr:uid="{00000000-0005-0000-0000-0000E2010000}"/>
    <cellStyle name="1_total_구조물,조형물,수목보호_수량산출서-11.25_남대천단위수량" xfId="484" xr:uid="{00000000-0005-0000-0000-0000E3010000}"/>
    <cellStyle name="1_total_구조물,조형물,수목보호_수량산출서-11.25_단위수량" xfId="485" xr:uid="{00000000-0005-0000-0000-0000E4010000}"/>
    <cellStyle name="1_total_구조물,조형물,수목보호_수량산출서-11.25_단위수량1" xfId="486" xr:uid="{00000000-0005-0000-0000-0000E5010000}"/>
    <cellStyle name="1_total_구조물,조형물,수목보호_수량산출서-11.25_단위수량15" xfId="487" xr:uid="{00000000-0005-0000-0000-0000E6010000}"/>
    <cellStyle name="1_total_구조물,조형물,수목보호_수량산출서-11.25_도곡단위수량" xfId="488" xr:uid="{00000000-0005-0000-0000-0000E7010000}"/>
    <cellStyle name="1_total_구조물,조형물,수목보호_수량산출서-11.25_철거단위수량" xfId="489" xr:uid="{00000000-0005-0000-0000-0000E8010000}"/>
    <cellStyle name="1_total_구조물,조형물,수목보호_수량산출서-11.25_철거수량" xfId="490" xr:uid="{00000000-0005-0000-0000-0000E9010000}"/>
    <cellStyle name="1_total_구조물,조형물,수목보호_수량산출서-11.25_한수단위수량" xfId="491" xr:uid="{00000000-0005-0000-0000-0000EA010000}"/>
    <cellStyle name="1_total_구조물,조형물,수목보호_수량산출서-1201" xfId="492" xr:uid="{00000000-0005-0000-0000-0000EB010000}"/>
    <cellStyle name="1_total_구조물,조형물,수목보호_수량산출서-1201_NEW단위수량-주산" xfId="493" xr:uid="{00000000-0005-0000-0000-0000EC010000}"/>
    <cellStyle name="1_total_구조물,조형물,수목보호_수량산출서-1201_남대천단위수량" xfId="494" xr:uid="{00000000-0005-0000-0000-0000ED010000}"/>
    <cellStyle name="1_total_구조물,조형물,수목보호_수량산출서-1201_단위수량" xfId="495" xr:uid="{00000000-0005-0000-0000-0000EE010000}"/>
    <cellStyle name="1_total_구조물,조형물,수목보호_수량산출서-1201_단위수량1" xfId="496" xr:uid="{00000000-0005-0000-0000-0000EF010000}"/>
    <cellStyle name="1_total_구조물,조형물,수목보호_수량산출서-1201_단위수량15" xfId="497" xr:uid="{00000000-0005-0000-0000-0000F0010000}"/>
    <cellStyle name="1_total_구조물,조형물,수목보호_수량산출서-1201_도곡단위수량" xfId="498" xr:uid="{00000000-0005-0000-0000-0000F1010000}"/>
    <cellStyle name="1_total_구조물,조형물,수목보호_수량산출서-1201_철거단위수량" xfId="499" xr:uid="{00000000-0005-0000-0000-0000F2010000}"/>
    <cellStyle name="1_total_구조물,조형물,수목보호_수량산출서-1201_철거수량" xfId="500" xr:uid="{00000000-0005-0000-0000-0000F3010000}"/>
    <cellStyle name="1_total_구조물,조형물,수목보호_수량산출서-1201_한수단위수량" xfId="501" xr:uid="{00000000-0005-0000-0000-0000F4010000}"/>
    <cellStyle name="1_total_구조물,조형물,수목보호_시설물단위수량" xfId="502" xr:uid="{00000000-0005-0000-0000-0000F5010000}"/>
    <cellStyle name="1_total_구조물,조형물,수목보호_시설물단위수량1" xfId="503" xr:uid="{00000000-0005-0000-0000-0000F6010000}"/>
    <cellStyle name="1_total_구조물,조형물,수목보호_시설물단위수량1_시설물단위수량" xfId="504" xr:uid="{00000000-0005-0000-0000-0000F7010000}"/>
    <cellStyle name="1_total_구조물,조형물,수목보호_오창수량산출서" xfId="505" xr:uid="{00000000-0005-0000-0000-0000F8010000}"/>
    <cellStyle name="1_total_구조물,조형물,수목보호_오창수량산출서_NEW단위수량-주산" xfId="506" xr:uid="{00000000-0005-0000-0000-0000F9010000}"/>
    <cellStyle name="1_total_구조물,조형물,수목보호_오창수량산출서_남대천단위수량" xfId="507" xr:uid="{00000000-0005-0000-0000-0000FA010000}"/>
    <cellStyle name="1_total_구조물,조형물,수목보호_오창수량산출서_단위수량" xfId="508" xr:uid="{00000000-0005-0000-0000-0000FB010000}"/>
    <cellStyle name="1_total_구조물,조형물,수목보호_오창수량산출서_단위수량1" xfId="509" xr:uid="{00000000-0005-0000-0000-0000FC010000}"/>
    <cellStyle name="1_total_구조물,조형물,수목보호_오창수량산출서_단위수량15" xfId="510" xr:uid="{00000000-0005-0000-0000-0000FD010000}"/>
    <cellStyle name="1_total_구조물,조형물,수목보호_오창수량산출서_도곡단위수량" xfId="511" xr:uid="{00000000-0005-0000-0000-0000FE010000}"/>
    <cellStyle name="1_total_구조물,조형물,수목보호_오창수량산출서_수량산출서-11.25" xfId="512" xr:uid="{00000000-0005-0000-0000-0000FF010000}"/>
    <cellStyle name="1_total_구조물,조형물,수목보호_오창수량산출서_수량산출서-11.25_NEW단위수량-주산" xfId="513" xr:uid="{00000000-0005-0000-0000-000000020000}"/>
    <cellStyle name="1_total_구조물,조형물,수목보호_오창수량산출서_수량산출서-11.25_남대천단위수량" xfId="514" xr:uid="{00000000-0005-0000-0000-000001020000}"/>
    <cellStyle name="1_total_구조물,조형물,수목보호_오창수량산출서_수량산출서-11.25_단위수량" xfId="515" xr:uid="{00000000-0005-0000-0000-000002020000}"/>
    <cellStyle name="1_total_구조물,조형물,수목보호_오창수량산출서_수량산출서-11.25_단위수량1" xfId="516" xr:uid="{00000000-0005-0000-0000-000003020000}"/>
    <cellStyle name="1_total_구조물,조형물,수목보호_오창수량산출서_수량산출서-11.25_단위수량15" xfId="517" xr:uid="{00000000-0005-0000-0000-000004020000}"/>
    <cellStyle name="1_total_구조물,조형물,수목보호_오창수량산출서_수량산출서-11.25_도곡단위수량" xfId="518" xr:uid="{00000000-0005-0000-0000-000005020000}"/>
    <cellStyle name="1_total_구조물,조형물,수목보호_오창수량산출서_수량산출서-11.25_철거단위수량" xfId="519" xr:uid="{00000000-0005-0000-0000-000006020000}"/>
    <cellStyle name="1_total_구조물,조형물,수목보호_오창수량산출서_수량산출서-11.25_철거수량" xfId="520" xr:uid="{00000000-0005-0000-0000-000007020000}"/>
    <cellStyle name="1_total_구조물,조형물,수목보호_오창수량산출서_수량산출서-11.25_한수단위수량" xfId="521" xr:uid="{00000000-0005-0000-0000-000008020000}"/>
    <cellStyle name="1_total_구조물,조형물,수목보호_오창수량산출서_수량산출서-1201" xfId="522" xr:uid="{00000000-0005-0000-0000-000009020000}"/>
    <cellStyle name="1_total_구조물,조형물,수목보호_오창수량산출서_수량산출서-1201_NEW단위수량-주산" xfId="523" xr:uid="{00000000-0005-0000-0000-00000A020000}"/>
    <cellStyle name="1_total_구조물,조형물,수목보호_오창수량산출서_수량산출서-1201_남대천단위수량" xfId="524" xr:uid="{00000000-0005-0000-0000-00000B020000}"/>
    <cellStyle name="1_total_구조물,조형물,수목보호_오창수량산출서_수량산출서-1201_단위수량" xfId="525" xr:uid="{00000000-0005-0000-0000-00000C020000}"/>
    <cellStyle name="1_total_구조물,조형물,수목보호_오창수량산출서_수량산출서-1201_단위수량1" xfId="526" xr:uid="{00000000-0005-0000-0000-00000D020000}"/>
    <cellStyle name="1_total_구조물,조형물,수목보호_오창수량산출서_수량산출서-1201_단위수량15" xfId="527" xr:uid="{00000000-0005-0000-0000-00000E020000}"/>
    <cellStyle name="1_total_구조물,조형물,수목보호_오창수량산출서_수량산출서-1201_도곡단위수량" xfId="528" xr:uid="{00000000-0005-0000-0000-00000F020000}"/>
    <cellStyle name="1_total_구조물,조형물,수목보호_오창수량산출서_수량산출서-1201_철거단위수량" xfId="529" xr:uid="{00000000-0005-0000-0000-000010020000}"/>
    <cellStyle name="1_total_구조물,조형물,수목보호_오창수량산출서_수량산출서-1201_철거수량" xfId="530" xr:uid="{00000000-0005-0000-0000-000011020000}"/>
    <cellStyle name="1_total_구조물,조형물,수목보호_오창수량산출서_수량산출서-1201_한수단위수량" xfId="531" xr:uid="{00000000-0005-0000-0000-000012020000}"/>
    <cellStyle name="1_total_구조물,조형물,수목보호_오창수량산출서_시설물단위수량" xfId="532" xr:uid="{00000000-0005-0000-0000-000013020000}"/>
    <cellStyle name="1_total_구조물,조형물,수목보호_오창수량산출서_시설물단위수량1" xfId="533" xr:uid="{00000000-0005-0000-0000-000014020000}"/>
    <cellStyle name="1_total_구조물,조형물,수목보호_오창수량산출서_시설물단위수량1_시설물단위수량" xfId="534" xr:uid="{00000000-0005-0000-0000-000015020000}"/>
    <cellStyle name="1_total_구조물,조형물,수목보호_오창수량산출서_철거단위수량" xfId="535" xr:uid="{00000000-0005-0000-0000-000016020000}"/>
    <cellStyle name="1_total_구조물,조형물,수목보호_오창수량산출서_철거수량" xfId="536" xr:uid="{00000000-0005-0000-0000-000017020000}"/>
    <cellStyle name="1_total_구조물,조형물,수목보호_오창수량산출서_한수단위수량" xfId="537" xr:uid="{00000000-0005-0000-0000-000018020000}"/>
    <cellStyle name="1_total_구조물,조형물,수목보호_철거단위수량" xfId="538" xr:uid="{00000000-0005-0000-0000-000019020000}"/>
    <cellStyle name="1_total_구조물,조형물,수목보호_철거수량" xfId="539" xr:uid="{00000000-0005-0000-0000-00001A020000}"/>
    <cellStyle name="1_total_구조물,조형물,수목보호_한수단위수량" xfId="540" xr:uid="{00000000-0005-0000-0000-00001B020000}"/>
    <cellStyle name="1_total_남대천단위수량" xfId="541" xr:uid="{00000000-0005-0000-0000-00001C020000}"/>
    <cellStyle name="1_total_단위1" xfId="542" xr:uid="{00000000-0005-0000-0000-00001D020000}"/>
    <cellStyle name="1_total_단위수량" xfId="543" xr:uid="{00000000-0005-0000-0000-00001E020000}"/>
    <cellStyle name="1_total_단위수량1" xfId="544" xr:uid="{00000000-0005-0000-0000-00001F020000}"/>
    <cellStyle name="1_total_단위수량15" xfId="545" xr:uid="{00000000-0005-0000-0000-000020020000}"/>
    <cellStyle name="1_total_단위수량산출" xfId="546" xr:uid="{00000000-0005-0000-0000-000021020000}"/>
    <cellStyle name="1_total_단위수량산출_NEW단위수량-주산" xfId="547" xr:uid="{00000000-0005-0000-0000-000022020000}"/>
    <cellStyle name="1_total_단위수량산출_남대천단위수량" xfId="548" xr:uid="{00000000-0005-0000-0000-000023020000}"/>
    <cellStyle name="1_total_단위수량산출_단위수량" xfId="549" xr:uid="{00000000-0005-0000-0000-000024020000}"/>
    <cellStyle name="1_total_단위수량산출_단위수량1" xfId="550" xr:uid="{00000000-0005-0000-0000-000025020000}"/>
    <cellStyle name="1_total_단위수량산출_단위수량15" xfId="551" xr:uid="{00000000-0005-0000-0000-000026020000}"/>
    <cellStyle name="1_total_단위수량산출_도곡단위수량" xfId="552" xr:uid="{00000000-0005-0000-0000-000027020000}"/>
    <cellStyle name="1_total_단위수량산출_수량산출서-11.25" xfId="553" xr:uid="{00000000-0005-0000-0000-000028020000}"/>
    <cellStyle name="1_total_단위수량산출_수량산출서-11.25_NEW단위수량-주산" xfId="554" xr:uid="{00000000-0005-0000-0000-000029020000}"/>
    <cellStyle name="1_total_단위수량산출_수량산출서-11.25_남대천단위수량" xfId="555" xr:uid="{00000000-0005-0000-0000-00002A020000}"/>
    <cellStyle name="1_total_단위수량산출_수량산출서-11.25_단위수량" xfId="556" xr:uid="{00000000-0005-0000-0000-00002B020000}"/>
    <cellStyle name="1_total_단위수량산출_수량산출서-11.25_단위수량1" xfId="557" xr:uid="{00000000-0005-0000-0000-00002C020000}"/>
    <cellStyle name="1_total_단위수량산출_수량산출서-11.25_단위수량15" xfId="558" xr:uid="{00000000-0005-0000-0000-00002D020000}"/>
    <cellStyle name="1_total_단위수량산출_수량산출서-11.25_도곡단위수량" xfId="559" xr:uid="{00000000-0005-0000-0000-00002E020000}"/>
    <cellStyle name="1_total_단위수량산출_수량산출서-11.25_철거단위수량" xfId="560" xr:uid="{00000000-0005-0000-0000-00002F020000}"/>
    <cellStyle name="1_total_단위수량산출_수량산출서-11.25_철거수량" xfId="561" xr:uid="{00000000-0005-0000-0000-000030020000}"/>
    <cellStyle name="1_total_단위수량산출_수량산출서-11.25_한수단위수량" xfId="562" xr:uid="{00000000-0005-0000-0000-000031020000}"/>
    <cellStyle name="1_total_단위수량산출_수량산출서-1201" xfId="563" xr:uid="{00000000-0005-0000-0000-000032020000}"/>
    <cellStyle name="1_total_단위수량산출_수량산출서-1201_NEW단위수량-주산" xfId="564" xr:uid="{00000000-0005-0000-0000-000033020000}"/>
    <cellStyle name="1_total_단위수량산출_수량산출서-1201_남대천단위수량" xfId="565" xr:uid="{00000000-0005-0000-0000-000034020000}"/>
    <cellStyle name="1_total_단위수량산출_수량산출서-1201_단위수량" xfId="566" xr:uid="{00000000-0005-0000-0000-000035020000}"/>
    <cellStyle name="1_total_단위수량산출_수량산출서-1201_단위수량1" xfId="567" xr:uid="{00000000-0005-0000-0000-000036020000}"/>
    <cellStyle name="1_total_단위수량산출_수량산출서-1201_단위수량15" xfId="568" xr:uid="{00000000-0005-0000-0000-000037020000}"/>
    <cellStyle name="1_total_단위수량산출_수량산출서-1201_도곡단위수량" xfId="569" xr:uid="{00000000-0005-0000-0000-000038020000}"/>
    <cellStyle name="1_total_단위수량산출_수량산출서-1201_철거단위수량" xfId="570" xr:uid="{00000000-0005-0000-0000-000039020000}"/>
    <cellStyle name="1_total_단위수량산출_수량산출서-1201_철거수량" xfId="571" xr:uid="{00000000-0005-0000-0000-00003A020000}"/>
    <cellStyle name="1_total_단위수량산출_수량산출서-1201_한수단위수량" xfId="572" xr:uid="{00000000-0005-0000-0000-00003B020000}"/>
    <cellStyle name="1_total_단위수량산출_시설물단위수량" xfId="573" xr:uid="{00000000-0005-0000-0000-00003C020000}"/>
    <cellStyle name="1_total_단위수량산출_시설물단위수량1" xfId="574" xr:uid="{00000000-0005-0000-0000-00003D020000}"/>
    <cellStyle name="1_total_단위수량산출_시설물단위수량1_시설물단위수량" xfId="575" xr:uid="{00000000-0005-0000-0000-00003E020000}"/>
    <cellStyle name="1_total_단위수량산출_오창수량산출서" xfId="576" xr:uid="{00000000-0005-0000-0000-00003F020000}"/>
    <cellStyle name="1_total_단위수량산출_오창수량산출서_NEW단위수량-주산" xfId="577" xr:uid="{00000000-0005-0000-0000-000040020000}"/>
    <cellStyle name="1_total_단위수량산출_오창수량산출서_남대천단위수량" xfId="578" xr:uid="{00000000-0005-0000-0000-000041020000}"/>
    <cellStyle name="1_total_단위수량산출_오창수량산출서_단위수량" xfId="579" xr:uid="{00000000-0005-0000-0000-000042020000}"/>
    <cellStyle name="1_total_단위수량산출_오창수량산출서_단위수량1" xfId="580" xr:uid="{00000000-0005-0000-0000-000043020000}"/>
    <cellStyle name="1_total_단위수량산출_오창수량산출서_단위수량15" xfId="581" xr:uid="{00000000-0005-0000-0000-000044020000}"/>
    <cellStyle name="1_total_단위수량산출_오창수량산출서_도곡단위수량" xfId="582" xr:uid="{00000000-0005-0000-0000-000045020000}"/>
    <cellStyle name="1_total_단위수량산출_오창수량산출서_수량산출서-11.25" xfId="583" xr:uid="{00000000-0005-0000-0000-000046020000}"/>
    <cellStyle name="1_total_단위수량산출_오창수량산출서_수량산출서-11.25_NEW단위수량-주산" xfId="584" xr:uid="{00000000-0005-0000-0000-000047020000}"/>
    <cellStyle name="1_total_단위수량산출_오창수량산출서_수량산출서-11.25_남대천단위수량" xfId="585" xr:uid="{00000000-0005-0000-0000-000048020000}"/>
    <cellStyle name="1_total_단위수량산출_오창수량산출서_수량산출서-11.25_단위수량" xfId="586" xr:uid="{00000000-0005-0000-0000-000049020000}"/>
    <cellStyle name="1_total_단위수량산출_오창수량산출서_수량산출서-11.25_단위수량1" xfId="587" xr:uid="{00000000-0005-0000-0000-00004A020000}"/>
    <cellStyle name="1_total_단위수량산출_오창수량산출서_수량산출서-11.25_단위수량15" xfId="588" xr:uid="{00000000-0005-0000-0000-00004B020000}"/>
    <cellStyle name="1_total_단위수량산출_오창수량산출서_수량산출서-11.25_도곡단위수량" xfId="589" xr:uid="{00000000-0005-0000-0000-00004C020000}"/>
    <cellStyle name="1_total_단위수량산출_오창수량산출서_수량산출서-11.25_철거단위수량" xfId="590" xr:uid="{00000000-0005-0000-0000-00004D020000}"/>
    <cellStyle name="1_total_단위수량산출_오창수량산출서_수량산출서-11.25_철거수량" xfId="591" xr:uid="{00000000-0005-0000-0000-00004E020000}"/>
    <cellStyle name="1_total_단위수량산출_오창수량산출서_수량산출서-11.25_한수단위수량" xfId="592" xr:uid="{00000000-0005-0000-0000-00004F020000}"/>
    <cellStyle name="1_total_단위수량산출_오창수량산출서_수량산출서-1201" xfId="593" xr:uid="{00000000-0005-0000-0000-000050020000}"/>
    <cellStyle name="1_total_단위수량산출_오창수량산출서_수량산출서-1201_NEW단위수량-주산" xfId="594" xr:uid="{00000000-0005-0000-0000-000051020000}"/>
    <cellStyle name="1_total_단위수량산출_오창수량산출서_수량산출서-1201_남대천단위수량" xfId="595" xr:uid="{00000000-0005-0000-0000-000052020000}"/>
    <cellStyle name="1_total_단위수량산출_오창수량산출서_수량산출서-1201_단위수량" xfId="596" xr:uid="{00000000-0005-0000-0000-000053020000}"/>
    <cellStyle name="1_total_단위수량산출_오창수량산출서_수량산출서-1201_단위수량1" xfId="597" xr:uid="{00000000-0005-0000-0000-000054020000}"/>
    <cellStyle name="1_total_단위수량산출_오창수량산출서_수량산출서-1201_단위수량15" xfId="598" xr:uid="{00000000-0005-0000-0000-000055020000}"/>
    <cellStyle name="1_total_단위수량산출_오창수량산출서_수량산출서-1201_도곡단위수량" xfId="599" xr:uid="{00000000-0005-0000-0000-000056020000}"/>
    <cellStyle name="1_total_단위수량산출_오창수량산출서_수량산출서-1201_철거단위수량" xfId="600" xr:uid="{00000000-0005-0000-0000-000057020000}"/>
    <cellStyle name="1_total_단위수량산출_오창수량산출서_수량산출서-1201_철거수량" xfId="601" xr:uid="{00000000-0005-0000-0000-000058020000}"/>
    <cellStyle name="1_total_단위수량산출_오창수량산출서_수량산출서-1201_한수단위수량" xfId="602" xr:uid="{00000000-0005-0000-0000-000059020000}"/>
    <cellStyle name="1_total_단위수량산출_오창수량산출서_시설물단위수량" xfId="603" xr:uid="{00000000-0005-0000-0000-00005A020000}"/>
    <cellStyle name="1_total_단위수량산출_오창수량산출서_시설물단위수량1" xfId="604" xr:uid="{00000000-0005-0000-0000-00005B020000}"/>
    <cellStyle name="1_total_단위수량산출_오창수량산출서_시설물단위수량1_시설물단위수량" xfId="605" xr:uid="{00000000-0005-0000-0000-00005C020000}"/>
    <cellStyle name="1_total_단위수량산출_오창수량산출서_철거단위수량" xfId="606" xr:uid="{00000000-0005-0000-0000-00005D020000}"/>
    <cellStyle name="1_total_단위수량산출_오창수량산출서_철거수량" xfId="607" xr:uid="{00000000-0005-0000-0000-00005E020000}"/>
    <cellStyle name="1_total_단위수량산출_오창수량산출서_한수단위수량" xfId="608" xr:uid="{00000000-0005-0000-0000-00005F020000}"/>
    <cellStyle name="1_total_단위수량산출_용평단위수량" xfId="609" xr:uid="{00000000-0005-0000-0000-000060020000}"/>
    <cellStyle name="1_total_단위수량산출_철거단위수량" xfId="610" xr:uid="{00000000-0005-0000-0000-000061020000}"/>
    <cellStyle name="1_total_단위수량산출_철거수량" xfId="611" xr:uid="{00000000-0005-0000-0000-000062020000}"/>
    <cellStyle name="1_total_단위수량산출_한수단위수량" xfId="612" xr:uid="{00000000-0005-0000-0000-000063020000}"/>
    <cellStyle name="1_total_단위수량산출1" xfId="613" xr:uid="{00000000-0005-0000-0000-000064020000}"/>
    <cellStyle name="1_total_단위수량산출-1" xfId="614" xr:uid="{00000000-0005-0000-0000-000065020000}"/>
    <cellStyle name="1_total_단위수량산출1_1" xfId="615" xr:uid="{00000000-0005-0000-0000-000066020000}"/>
    <cellStyle name="1_total_단위수량산출1_NEW단위수량-주산" xfId="616" xr:uid="{00000000-0005-0000-0000-000067020000}"/>
    <cellStyle name="1_total_단위수량산출-1_NEW단위수량-주산" xfId="617" xr:uid="{00000000-0005-0000-0000-000068020000}"/>
    <cellStyle name="1_total_단위수량산출1_남대천단위수량" xfId="618" xr:uid="{00000000-0005-0000-0000-000069020000}"/>
    <cellStyle name="1_total_단위수량산출-1_남대천단위수량" xfId="619" xr:uid="{00000000-0005-0000-0000-00006A020000}"/>
    <cellStyle name="1_total_단위수량산출1_단위수량" xfId="620" xr:uid="{00000000-0005-0000-0000-00006B020000}"/>
    <cellStyle name="1_total_단위수량산출-1_단위수량" xfId="621" xr:uid="{00000000-0005-0000-0000-00006C020000}"/>
    <cellStyle name="1_total_단위수량산출1_단위수량1" xfId="622" xr:uid="{00000000-0005-0000-0000-00006D020000}"/>
    <cellStyle name="1_total_단위수량산출-1_단위수량1" xfId="623" xr:uid="{00000000-0005-0000-0000-00006E020000}"/>
    <cellStyle name="1_total_단위수량산출1_단위수량15" xfId="624" xr:uid="{00000000-0005-0000-0000-00006F020000}"/>
    <cellStyle name="1_total_단위수량산출-1_단위수량15" xfId="625" xr:uid="{00000000-0005-0000-0000-000070020000}"/>
    <cellStyle name="1_total_단위수량산출1_도곡단위수량" xfId="626" xr:uid="{00000000-0005-0000-0000-000071020000}"/>
    <cellStyle name="1_total_단위수량산출-1_도곡단위수량" xfId="627" xr:uid="{00000000-0005-0000-0000-000072020000}"/>
    <cellStyle name="1_total_단위수량산출1_수량산출서-11.25" xfId="628" xr:uid="{00000000-0005-0000-0000-000073020000}"/>
    <cellStyle name="1_total_단위수량산출-1_수량산출서-11.25" xfId="629" xr:uid="{00000000-0005-0000-0000-000074020000}"/>
    <cellStyle name="1_total_단위수량산출1_수량산출서-11.25_NEW단위수량-주산" xfId="630" xr:uid="{00000000-0005-0000-0000-000075020000}"/>
    <cellStyle name="1_total_단위수량산출-1_수량산출서-11.25_NEW단위수량-주산" xfId="631" xr:uid="{00000000-0005-0000-0000-000076020000}"/>
    <cellStyle name="1_total_단위수량산출1_수량산출서-11.25_남대천단위수량" xfId="632" xr:uid="{00000000-0005-0000-0000-000077020000}"/>
    <cellStyle name="1_total_단위수량산출-1_수량산출서-11.25_남대천단위수량" xfId="633" xr:uid="{00000000-0005-0000-0000-000078020000}"/>
    <cellStyle name="1_total_단위수량산출1_수량산출서-11.25_단위수량" xfId="634" xr:uid="{00000000-0005-0000-0000-000079020000}"/>
    <cellStyle name="1_total_단위수량산출-1_수량산출서-11.25_단위수량" xfId="635" xr:uid="{00000000-0005-0000-0000-00007A020000}"/>
    <cellStyle name="1_total_단위수량산출1_수량산출서-11.25_단위수량1" xfId="636" xr:uid="{00000000-0005-0000-0000-00007B020000}"/>
    <cellStyle name="1_total_단위수량산출-1_수량산출서-11.25_단위수량1" xfId="637" xr:uid="{00000000-0005-0000-0000-00007C020000}"/>
    <cellStyle name="1_total_단위수량산출1_수량산출서-11.25_단위수량15" xfId="638" xr:uid="{00000000-0005-0000-0000-00007D020000}"/>
    <cellStyle name="1_total_단위수량산출-1_수량산출서-11.25_단위수량15" xfId="639" xr:uid="{00000000-0005-0000-0000-00007E020000}"/>
    <cellStyle name="1_total_단위수량산출1_수량산출서-11.25_도곡단위수량" xfId="640" xr:uid="{00000000-0005-0000-0000-00007F020000}"/>
    <cellStyle name="1_total_단위수량산출-1_수량산출서-11.25_도곡단위수량" xfId="641" xr:uid="{00000000-0005-0000-0000-000080020000}"/>
    <cellStyle name="1_total_단위수량산출1_수량산출서-11.25_철거단위수량" xfId="642" xr:uid="{00000000-0005-0000-0000-000081020000}"/>
    <cellStyle name="1_total_단위수량산출-1_수량산출서-11.25_철거단위수량" xfId="643" xr:uid="{00000000-0005-0000-0000-000082020000}"/>
    <cellStyle name="1_total_단위수량산출1_수량산출서-11.25_철거수량" xfId="644" xr:uid="{00000000-0005-0000-0000-000083020000}"/>
    <cellStyle name="1_total_단위수량산출-1_수량산출서-11.25_철거수량" xfId="645" xr:uid="{00000000-0005-0000-0000-000084020000}"/>
    <cellStyle name="1_total_단위수량산출1_수량산출서-11.25_한수단위수량" xfId="646" xr:uid="{00000000-0005-0000-0000-000085020000}"/>
    <cellStyle name="1_total_단위수량산출-1_수량산출서-11.25_한수단위수량" xfId="647" xr:uid="{00000000-0005-0000-0000-000086020000}"/>
    <cellStyle name="1_total_단위수량산출1_수량산출서-1201" xfId="648" xr:uid="{00000000-0005-0000-0000-000087020000}"/>
    <cellStyle name="1_total_단위수량산출-1_수량산출서-1201" xfId="649" xr:uid="{00000000-0005-0000-0000-000088020000}"/>
    <cellStyle name="1_total_단위수량산출1_수량산출서-1201_NEW단위수량-주산" xfId="650" xr:uid="{00000000-0005-0000-0000-000089020000}"/>
    <cellStyle name="1_total_단위수량산출-1_수량산출서-1201_NEW단위수량-주산" xfId="651" xr:uid="{00000000-0005-0000-0000-00008A020000}"/>
    <cellStyle name="1_total_단위수량산출1_수량산출서-1201_남대천단위수량" xfId="652" xr:uid="{00000000-0005-0000-0000-00008B020000}"/>
    <cellStyle name="1_total_단위수량산출-1_수량산출서-1201_남대천단위수량" xfId="653" xr:uid="{00000000-0005-0000-0000-00008C020000}"/>
    <cellStyle name="1_total_단위수량산출1_수량산출서-1201_단위수량" xfId="654" xr:uid="{00000000-0005-0000-0000-00008D020000}"/>
    <cellStyle name="1_total_단위수량산출-1_수량산출서-1201_단위수량" xfId="655" xr:uid="{00000000-0005-0000-0000-00008E020000}"/>
    <cellStyle name="1_total_단위수량산출1_수량산출서-1201_단위수량1" xfId="656" xr:uid="{00000000-0005-0000-0000-00008F020000}"/>
    <cellStyle name="1_total_단위수량산출-1_수량산출서-1201_단위수량1" xfId="657" xr:uid="{00000000-0005-0000-0000-000090020000}"/>
    <cellStyle name="1_total_단위수량산출1_수량산출서-1201_단위수량15" xfId="658" xr:uid="{00000000-0005-0000-0000-000091020000}"/>
    <cellStyle name="1_total_단위수량산출-1_수량산출서-1201_단위수량15" xfId="659" xr:uid="{00000000-0005-0000-0000-000092020000}"/>
    <cellStyle name="1_total_단위수량산출1_수량산출서-1201_도곡단위수량" xfId="660" xr:uid="{00000000-0005-0000-0000-000093020000}"/>
    <cellStyle name="1_total_단위수량산출-1_수량산출서-1201_도곡단위수량" xfId="661" xr:uid="{00000000-0005-0000-0000-000094020000}"/>
    <cellStyle name="1_total_단위수량산출1_수량산출서-1201_철거단위수량" xfId="662" xr:uid="{00000000-0005-0000-0000-000095020000}"/>
    <cellStyle name="1_total_단위수량산출-1_수량산출서-1201_철거단위수량" xfId="663" xr:uid="{00000000-0005-0000-0000-000096020000}"/>
    <cellStyle name="1_total_단위수량산출1_수량산출서-1201_철거수량" xfId="664" xr:uid="{00000000-0005-0000-0000-000097020000}"/>
    <cellStyle name="1_total_단위수량산출-1_수량산출서-1201_철거수량" xfId="665" xr:uid="{00000000-0005-0000-0000-000098020000}"/>
    <cellStyle name="1_total_단위수량산출1_수량산출서-1201_한수단위수량" xfId="666" xr:uid="{00000000-0005-0000-0000-000099020000}"/>
    <cellStyle name="1_total_단위수량산출-1_수량산출서-1201_한수단위수량" xfId="667" xr:uid="{00000000-0005-0000-0000-00009A020000}"/>
    <cellStyle name="1_total_단위수량산출1_시설물단위수량" xfId="668" xr:uid="{00000000-0005-0000-0000-00009B020000}"/>
    <cellStyle name="1_total_단위수량산출-1_시설물단위수량" xfId="669" xr:uid="{00000000-0005-0000-0000-00009C020000}"/>
    <cellStyle name="1_total_단위수량산출1_시설물단위수량1" xfId="670" xr:uid="{00000000-0005-0000-0000-00009D020000}"/>
    <cellStyle name="1_total_단위수량산출-1_시설물단위수량1" xfId="671" xr:uid="{00000000-0005-0000-0000-00009E020000}"/>
    <cellStyle name="1_total_단위수량산출1_시설물단위수량1_시설물단위수량" xfId="672" xr:uid="{00000000-0005-0000-0000-00009F020000}"/>
    <cellStyle name="1_total_단위수량산출-1_시설물단위수량1_시설물단위수량" xfId="673" xr:uid="{00000000-0005-0000-0000-0000A0020000}"/>
    <cellStyle name="1_total_단위수량산출1_오창수량산출서" xfId="674" xr:uid="{00000000-0005-0000-0000-0000A1020000}"/>
    <cellStyle name="1_total_단위수량산출-1_오창수량산출서" xfId="675" xr:uid="{00000000-0005-0000-0000-0000A2020000}"/>
    <cellStyle name="1_total_단위수량산출1_오창수량산출서_NEW단위수량-주산" xfId="676" xr:uid="{00000000-0005-0000-0000-0000A3020000}"/>
    <cellStyle name="1_total_단위수량산출-1_오창수량산출서_NEW단위수량-주산" xfId="677" xr:uid="{00000000-0005-0000-0000-0000A4020000}"/>
    <cellStyle name="1_total_단위수량산출1_오창수량산출서_남대천단위수량" xfId="678" xr:uid="{00000000-0005-0000-0000-0000A5020000}"/>
    <cellStyle name="1_total_단위수량산출-1_오창수량산출서_남대천단위수량" xfId="679" xr:uid="{00000000-0005-0000-0000-0000A6020000}"/>
    <cellStyle name="1_total_단위수량산출1_오창수량산출서_단위수량" xfId="680" xr:uid="{00000000-0005-0000-0000-0000A7020000}"/>
    <cellStyle name="1_total_단위수량산출-1_오창수량산출서_단위수량" xfId="681" xr:uid="{00000000-0005-0000-0000-0000A8020000}"/>
    <cellStyle name="1_total_단위수량산출1_오창수량산출서_단위수량1" xfId="682" xr:uid="{00000000-0005-0000-0000-0000A9020000}"/>
    <cellStyle name="1_total_단위수량산출-1_오창수량산출서_단위수량1" xfId="683" xr:uid="{00000000-0005-0000-0000-0000AA020000}"/>
    <cellStyle name="1_total_단위수량산출1_오창수량산출서_단위수량15" xfId="684" xr:uid="{00000000-0005-0000-0000-0000AB020000}"/>
    <cellStyle name="1_total_단위수량산출-1_오창수량산출서_단위수량15" xfId="685" xr:uid="{00000000-0005-0000-0000-0000AC020000}"/>
    <cellStyle name="1_total_단위수량산출1_오창수량산출서_도곡단위수량" xfId="686" xr:uid="{00000000-0005-0000-0000-0000AD020000}"/>
    <cellStyle name="1_total_단위수량산출-1_오창수량산출서_도곡단위수량" xfId="687" xr:uid="{00000000-0005-0000-0000-0000AE020000}"/>
    <cellStyle name="1_total_단위수량산출1_오창수량산출서_수량산출서-11.25" xfId="688" xr:uid="{00000000-0005-0000-0000-0000AF020000}"/>
    <cellStyle name="1_total_단위수량산출-1_오창수량산출서_수량산출서-11.25" xfId="689" xr:uid="{00000000-0005-0000-0000-0000B0020000}"/>
    <cellStyle name="1_total_단위수량산출1_오창수량산출서_수량산출서-11.25_NEW단위수량-주산" xfId="690" xr:uid="{00000000-0005-0000-0000-0000B1020000}"/>
    <cellStyle name="1_total_단위수량산출-1_오창수량산출서_수량산출서-11.25_NEW단위수량-주산" xfId="691" xr:uid="{00000000-0005-0000-0000-0000B2020000}"/>
    <cellStyle name="1_total_단위수량산출1_오창수량산출서_수량산출서-11.25_남대천단위수량" xfId="692" xr:uid="{00000000-0005-0000-0000-0000B3020000}"/>
    <cellStyle name="1_total_단위수량산출-1_오창수량산출서_수량산출서-11.25_남대천단위수량" xfId="693" xr:uid="{00000000-0005-0000-0000-0000B4020000}"/>
    <cellStyle name="1_total_단위수량산출1_오창수량산출서_수량산출서-11.25_단위수량" xfId="694" xr:uid="{00000000-0005-0000-0000-0000B5020000}"/>
    <cellStyle name="1_total_단위수량산출-1_오창수량산출서_수량산출서-11.25_단위수량" xfId="695" xr:uid="{00000000-0005-0000-0000-0000B6020000}"/>
    <cellStyle name="1_total_단위수량산출1_오창수량산출서_수량산출서-11.25_단위수량1" xfId="696" xr:uid="{00000000-0005-0000-0000-0000B7020000}"/>
    <cellStyle name="1_total_단위수량산출-1_오창수량산출서_수량산출서-11.25_단위수량1" xfId="697" xr:uid="{00000000-0005-0000-0000-0000B8020000}"/>
    <cellStyle name="1_total_단위수량산출1_오창수량산출서_수량산출서-11.25_단위수량15" xfId="698" xr:uid="{00000000-0005-0000-0000-0000B9020000}"/>
    <cellStyle name="1_total_단위수량산출-1_오창수량산출서_수량산출서-11.25_단위수량15" xfId="699" xr:uid="{00000000-0005-0000-0000-0000BA020000}"/>
    <cellStyle name="1_total_단위수량산출1_오창수량산출서_수량산출서-11.25_도곡단위수량" xfId="700" xr:uid="{00000000-0005-0000-0000-0000BB020000}"/>
    <cellStyle name="1_total_단위수량산출-1_오창수량산출서_수량산출서-11.25_도곡단위수량" xfId="701" xr:uid="{00000000-0005-0000-0000-0000BC020000}"/>
    <cellStyle name="1_total_단위수량산출1_오창수량산출서_수량산출서-11.25_철거단위수량" xfId="702" xr:uid="{00000000-0005-0000-0000-0000BD020000}"/>
    <cellStyle name="1_total_단위수량산출-1_오창수량산출서_수량산출서-11.25_철거단위수량" xfId="703" xr:uid="{00000000-0005-0000-0000-0000BE020000}"/>
    <cellStyle name="1_total_단위수량산출1_오창수량산출서_수량산출서-11.25_철거수량" xfId="704" xr:uid="{00000000-0005-0000-0000-0000BF020000}"/>
    <cellStyle name="1_total_단위수량산출-1_오창수량산출서_수량산출서-11.25_철거수량" xfId="705" xr:uid="{00000000-0005-0000-0000-0000C0020000}"/>
    <cellStyle name="1_total_단위수량산출1_오창수량산출서_수량산출서-11.25_한수단위수량" xfId="706" xr:uid="{00000000-0005-0000-0000-0000C1020000}"/>
    <cellStyle name="1_total_단위수량산출-1_오창수량산출서_수량산출서-11.25_한수단위수량" xfId="707" xr:uid="{00000000-0005-0000-0000-0000C2020000}"/>
    <cellStyle name="1_total_단위수량산출1_오창수량산출서_수량산출서-1201" xfId="708" xr:uid="{00000000-0005-0000-0000-0000C3020000}"/>
    <cellStyle name="1_total_단위수량산출-1_오창수량산출서_수량산출서-1201" xfId="709" xr:uid="{00000000-0005-0000-0000-0000C4020000}"/>
    <cellStyle name="1_total_단위수량산출1_오창수량산출서_수량산출서-1201_NEW단위수량-주산" xfId="710" xr:uid="{00000000-0005-0000-0000-0000C5020000}"/>
    <cellStyle name="1_total_단위수량산출-1_오창수량산출서_수량산출서-1201_NEW단위수량-주산" xfId="711" xr:uid="{00000000-0005-0000-0000-0000C6020000}"/>
    <cellStyle name="1_total_단위수량산출1_오창수량산출서_수량산출서-1201_남대천단위수량" xfId="712" xr:uid="{00000000-0005-0000-0000-0000C7020000}"/>
    <cellStyle name="1_total_단위수량산출-1_오창수량산출서_수량산출서-1201_남대천단위수량" xfId="713" xr:uid="{00000000-0005-0000-0000-0000C8020000}"/>
    <cellStyle name="1_total_단위수량산출1_오창수량산출서_수량산출서-1201_단위수량" xfId="714" xr:uid="{00000000-0005-0000-0000-0000C9020000}"/>
    <cellStyle name="1_total_단위수량산출-1_오창수량산출서_수량산출서-1201_단위수량" xfId="715" xr:uid="{00000000-0005-0000-0000-0000CA020000}"/>
    <cellStyle name="1_total_단위수량산출1_오창수량산출서_수량산출서-1201_단위수량1" xfId="716" xr:uid="{00000000-0005-0000-0000-0000CB020000}"/>
    <cellStyle name="1_total_단위수량산출-1_오창수량산출서_수량산출서-1201_단위수량1" xfId="717" xr:uid="{00000000-0005-0000-0000-0000CC020000}"/>
    <cellStyle name="1_total_단위수량산출1_오창수량산출서_수량산출서-1201_단위수량15" xfId="718" xr:uid="{00000000-0005-0000-0000-0000CD020000}"/>
    <cellStyle name="1_total_단위수량산출-1_오창수량산출서_수량산출서-1201_단위수량15" xfId="719" xr:uid="{00000000-0005-0000-0000-0000CE020000}"/>
    <cellStyle name="1_total_단위수량산출1_오창수량산출서_수량산출서-1201_도곡단위수량" xfId="720" xr:uid="{00000000-0005-0000-0000-0000CF020000}"/>
    <cellStyle name="1_total_단위수량산출-1_오창수량산출서_수량산출서-1201_도곡단위수량" xfId="721" xr:uid="{00000000-0005-0000-0000-0000D0020000}"/>
    <cellStyle name="1_total_단위수량산출1_오창수량산출서_수량산출서-1201_철거단위수량" xfId="722" xr:uid="{00000000-0005-0000-0000-0000D1020000}"/>
    <cellStyle name="1_total_단위수량산출-1_오창수량산출서_수량산출서-1201_철거단위수량" xfId="723" xr:uid="{00000000-0005-0000-0000-0000D2020000}"/>
    <cellStyle name="1_total_단위수량산출1_오창수량산출서_수량산출서-1201_철거수량" xfId="724" xr:uid="{00000000-0005-0000-0000-0000D3020000}"/>
    <cellStyle name="1_total_단위수량산출-1_오창수량산출서_수량산출서-1201_철거수량" xfId="725" xr:uid="{00000000-0005-0000-0000-0000D4020000}"/>
    <cellStyle name="1_total_단위수량산출1_오창수량산출서_수량산출서-1201_한수단위수량" xfId="726" xr:uid="{00000000-0005-0000-0000-0000D5020000}"/>
    <cellStyle name="1_total_단위수량산출-1_오창수량산출서_수량산출서-1201_한수단위수량" xfId="727" xr:uid="{00000000-0005-0000-0000-0000D6020000}"/>
    <cellStyle name="1_total_단위수량산출1_오창수량산출서_시설물단위수량" xfId="728" xr:uid="{00000000-0005-0000-0000-0000D7020000}"/>
    <cellStyle name="1_total_단위수량산출-1_오창수량산출서_시설물단위수량" xfId="729" xr:uid="{00000000-0005-0000-0000-0000D8020000}"/>
    <cellStyle name="1_total_단위수량산출1_오창수량산출서_시설물단위수량1" xfId="730" xr:uid="{00000000-0005-0000-0000-0000D9020000}"/>
    <cellStyle name="1_total_단위수량산출-1_오창수량산출서_시설물단위수량1" xfId="731" xr:uid="{00000000-0005-0000-0000-0000DA020000}"/>
    <cellStyle name="1_total_단위수량산출1_오창수량산출서_시설물단위수량1_시설물단위수량" xfId="732" xr:uid="{00000000-0005-0000-0000-0000DB020000}"/>
    <cellStyle name="1_total_단위수량산출-1_오창수량산출서_시설물단위수량1_시설물단위수량" xfId="733" xr:uid="{00000000-0005-0000-0000-0000DC020000}"/>
    <cellStyle name="1_total_단위수량산출1_오창수량산출서_철거단위수량" xfId="734" xr:uid="{00000000-0005-0000-0000-0000DD020000}"/>
    <cellStyle name="1_total_단위수량산출-1_오창수량산출서_철거단위수량" xfId="735" xr:uid="{00000000-0005-0000-0000-0000DE020000}"/>
    <cellStyle name="1_total_단위수량산출1_오창수량산출서_철거수량" xfId="736" xr:uid="{00000000-0005-0000-0000-0000DF020000}"/>
    <cellStyle name="1_total_단위수량산출-1_오창수량산출서_철거수량" xfId="737" xr:uid="{00000000-0005-0000-0000-0000E0020000}"/>
    <cellStyle name="1_total_단위수량산출1_오창수량산출서_한수단위수량" xfId="738" xr:uid="{00000000-0005-0000-0000-0000E1020000}"/>
    <cellStyle name="1_total_단위수량산출-1_오창수량산출서_한수단위수량" xfId="739" xr:uid="{00000000-0005-0000-0000-0000E2020000}"/>
    <cellStyle name="1_total_단위수량산출1_용평단위수량" xfId="740" xr:uid="{00000000-0005-0000-0000-0000E3020000}"/>
    <cellStyle name="1_total_단위수량산출-1_용평단위수량" xfId="741" xr:uid="{00000000-0005-0000-0000-0000E4020000}"/>
    <cellStyle name="1_total_단위수량산출1_철거단위수량" xfId="742" xr:uid="{00000000-0005-0000-0000-0000E5020000}"/>
    <cellStyle name="1_total_단위수량산출-1_철거단위수량" xfId="743" xr:uid="{00000000-0005-0000-0000-0000E6020000}"/>
    <cellStyle name="1_total_단위수량산출1_철거수량" xfId="744" xr:uid="{00000000-0005-0000-0000-0000E7020000}"/>
    <cellStyle name="1_total_단위수량산출-1_철거수량" xfId="745" xr:uid="{00000000-0005-0000-0000-0000E8020000}"/>
    <cellStyle name="1_total_단위수량산출1_한수단위수량" xfId="746" xr:uid="{00000000-0005-0000-0000-0000E9020000}"/>
    <cellStyle name="1_total_단위수량산출-1_한수단위수량" xfId="747" xr:uid="{00000000-0005-0000-0000-0000EA020000}"/>
    <cellStyle name="1_total_단위수량산출2" xfId="748" xr:uid="{00000000-0005-0000-0000-0000EB020000}"/>
    <cellStyle name="1_total_단위수량산출2_NEW단위수량-주산" xfId="749" xr:uid="{00000000-0005-0000-0000-0000EC020000}"/>
    <cellStyle name="1_total_단위수량산출2_남대천단위수량" xfId="750" xr:uid="{00000000-0005-0000-0000-0000ED020000}"/>
    <cellStyle name="1_total_단위수량산출2_단위수량" xfId="751" xr:uid="{00000000-0005-0000-0000-0000EE020000}"/>
    <cellStyle name="1_total_단위수량산출2_단위수량1" xfId="752" xr:uid="{00000000-0005-0000-0000-0000EF020000}"/>
    <cellStyle name="1_total_단위수량산출2_단위수량15" xfId="753" xr:uid="{00000000-0005-0000-0000-0000F0020000}"/>
    <cellStyle name="1_total_단위수량산출2_도곡단위수량" xfId="754" xr:uid="{00000000-0005-0000-0000-0000F1020000}"/>
    <cellStyle name="1_total_단위수량산출2_수량산출서-11.25" xfId="755" xr:uid="{00000000-0005-0000-0000-0000F2020000}"/>
    <cellStyle name="1_total_단위수량산출2_수량산출서-11.25_NEW단위수량-주산" xfId="756" xr:uid="{00000000-0005-0000-0000-0000F3020000}"/>
    <cellStyle name="1_total_단위수량산출2_수량산출서-11.25_남대천단위수량" xfId="757" xr:uid="{00000000-0005-0000-0000-0000F4020000}"/>
    <cellStyle name="1_total_단위수량산출2_수량산출서-11.25_단위수량" xfId="758" xr:uid="{00000000-0005-0000-0000-0000F5020000}"/>
    <cellStyle name="1_total_단위수량산출2_수량산출서-11.25_단위수량1" xfId="759" xr:uid="{00000000-0005-0000-0000-0000F6020000}"/>
    <cellStyle name="1_total_단위수량산출2_수량산출서-11.25_단위수량15" xfId="760" xr:uid="{00000000-0005-0000-0000-0000F7020000}"/>
    <cellStyle name="1_total_단위수량산출2_수량산출서-11.25_도곡단위수량" xfId="761" xr:uid="{00000000-0005-0000-0000-0000F8020000}"/>
    <cellStyle name="1_total_단위수량산출2_수량산출서-11.25_철거단위수량" xfId="762" xr:uid="{00000000-0005-0000-0000-0000F9020000}"/>
    <cellStyle name="1_total_단위수량산출2_수량산출서-11.25_철거수량" xfId="763" xr:uid="{00000000-0005-0000-0000-0000FA020000}"/>
    <cellStyle name="1_total_단위수량산출2_수량산출서-11.25_한수단위수량" xfId="764" xr:uid="{00000000-0005-0000-0000-0000FB020000}"/>
    <cellStyle name="1_total_단위수량산출2_수량산출서-1201" xfId="765" xr:uid="{00000000-0005-0000-0000-0000FC020000}"/>
    <cellStyle name="1_total_단위수량산출2_수량산출서-1201_NEW단위수량-주산" xfId="766" xr:uid="{00000000-0005-0000-0000-0000FD020000}"/>
    <cellStyle name="1_total_단위수량산출2_수량산출서-1201_남대천단위수량" xfId="767" xr:uid="{00000000-0005-0000-0000-0000FE020000}"/>
    <cellStyle name="1_total_단위수량산출2_수량산출서-1201_단위수량" xfId="768" xr:uid="{00000000-0005-0000-0000-0000FF020000}"/>
    <cellStyle name="1_total_단위수량산출2_수량산출서-1201_단위수량1" xfId="769" xr:uid="{00000000-0005-0000-0000-000000030000}"/>
    <cellStyle name="1_total_단위수량산출2_수량산출서-1201_단위수량15" xfId="770" xr:uid="{00000000-0005-0000-0000-000001030000}"/>
    <cellStyle name="1_total_단위수량산출2_수량산출서-1201_도곡단위수량" xfId="771" xr:uid="{00000000-0005-0000-0000-000002030000}"/>
    <cellStyle name="1_total_단위수량산출2_수량산출서-1201_철거단위수량" xfId="772" xr:uid="{00000000-0005-0000-0000-000003030000}"/>
    <cellStyle name="1_total_단위수량산출2_수량산출서-1201_철거수량" xfId="773" xr:uid="{00000000-0005-0000-0000-000004030000}"/>
    <cellStyle name="1_total_단위수량산출2_수량산출서-1201_한수단위수량" xfId="774" xr:uid="{00000000-0005-0000-0000-000005030000}"/>
    <cellStyle name="1_total_단위수량산출2_시설물단위수량" xfId="775" xr:uid="{00000000-0005-0000-0000-000006030000}"/>
    <cellStyle name="1_total_단위수량산출2_시설물단위수량1" xfId="776" xr:uid="{00000000-0005-0000-0000-000007030000}"/>
    <cellStyle name="1_total_단위수량산출2_시설물단위수량1_시설물단위수량" xfId="777" xr:uid="{00000000-0005-0000-0000-000008030000}"/>
    <cellStyle name="1_total_단위수량산출2_오창수량산출서" xfId="778" xr:uid="{00000000-0005-0000-0000-000009030000}"/>
    <cellStyle name="1_total_단위수량산출2_오창수량산출서_NEW단위수량-주산" xfId="779" xr:uid="{00000000-0005-0000-0000-00000A030000}"/>
    <cellStyle name="1_total_단위수량산출2_오창수량산출서_남대천단위수량" xfId="780" xr:uid="{00000000-0005-0000-0000-00000B030000}"/>
    <cellStyle name="1_total_단위수량산출2_오창수량산출서_단위수량" xfId="781" xr:uid="{00000000-0005-0000-0000-00000C030000}"/>
    <cellStyle name="1_total_단위수량산출2_오창수량산출서_단위수량1" xfId="782" xr:uid="{00000000-0005-0000-0000-00000D030000}"/>
    <cellStyle name="1_total_단위수량산출2_오창수량산출서_단위수량15" xfId="783" xr:uid="{00000000-0005-0000-0000-00000E030000}"/>
    <cellStyle name="1_total_단위수량산출2_오창수량산출서_도곡단위수량" xfId="784" xr:uid="{00000000-0005-0000-0000-00000F030000}"/>
    <cellStyle name="1_total_단위수량산출2_오창수량산출서_수량산출서-11.25" xfId="785" xr:uid="{00000000-0005-0000-0000-000010030000}"/>
    <cellStyle name="1_total_단위수량산출2_오창수량산출서_수량산출서-11.25_NEW단위수량-주산" xfId="786" xr:uid="{00000000-0005-0000-0000-000011030000}"/>
    <cellStyle name="1_total_단위수량산출2_오창수량산출서_수량산출서-11.25_남대천단위수량" xfId="787" xr:uid="{00000000-0005-0000-0000-000012030000}"/>
    <cellStyle name="1_total_단위수량산출2_오창수량산출서_수량산출서-11.25_단위수량" xfId="788" xr:uid="{00000000-0005-0000-0000-000013030000}"/>
    <cellStyle name="1_total_단위수량산출2_오창수량산출서_수량산출서-11.25_단위수량1" xfId="789" xr:uid="{00000000-0005-0000-0000-000014030000}"/>
    <cellStyle name="1_total_단위수량산출2_오창수량산출서_수량산출서-11.25_단위수량15" xfId="790" xr:uid="{00000000-0005-0000-0000-000015030000}"/>
    <cellStyle name="1_total_단위수량산출2_오창수량산출서_수량산출서-11.25_도곡단위수량" xfId="791" xr:uid="{00000000-0005-0000-0000-000016030000}"/>
    <cellStyle name="1_total_단위수량산출2_오창수량산출서_수량산출서-11.25_철거단위수량" xfId="792" xr:uid="{00000000-0005-0000-0000-000017030000}"/>
    <cellStyle name="1_total_단위수량산출2_오창수량산출서_수량산출서-11.25_철거수량" xfId="793" xr:uid="{00000000-0005-0000-0000-000018030000}"/>
    <cellStyle name="1_total_단위수량산출2_오창수량산출서_수량산출서-11.25_한수단위수량" xfId="794" xr:uid="{00000000-0005-0000-0000-000019030000}"/>
    <cellStyle name="1_total_단위수량산출2_오창수량산출서_수량산출서-1201" xfId="795" xr:uid="{00000000-0005-0000-0000-00001A030000}"/>
    <cellStyle name="1_total_단위수량산출2_오창수량산출서_수량산출서-1201_NEW단위수량-주산" xfId="796" xr:uid="{00000000-0005-0000-0000-00001B030000}"/>
    <cellStyle name="1_total_단위수량산출2_오창수량산출서_수량산출서-1201_남대천단위수량" xfId="797" xr:uid="{00000000-0005-0000-0000-00001C030000}"/>
    <cellStyle name="1_total_단위수량산출2_오창수량산출서_수량산출서-1201_단위수량" xfId="798" xr:uid="{00000000-0005-0000-0000-00001D030000}"/>
    <cellStyle name="1_total_단위수량산출2_오창수량산출서_수량산출서-1201_단위수량1" xfId="799" xr:uid="{00000000-0005-0000-0000-00001E030000}"/>
    <cellStyle name="1_total_단위수량산출2_오창수량산출서_수량산출서-1201_단위수량15" xfId="800" xr:uid="{00000000-0005-0000-0000-00001F030000}"/>
    <cellStyle name="1_total_단위수량산출2_오창수량산출서_수량산출서-1201_도곡단위수량" xfId="801" xr:uid="{00000000-0005-0000-0000-000020030000}"/>
    <cellStyle name="1_total_단위수량산출2_오창수량산출서_수량산출서-1201_철거단위수량" xfId="802" xr:uid="{00000000-0005-0000-0000-000021030000}"/>
    <cellStyle name="1_total_단위수량산출2_오창수량산출서_수량산출서-1201_철거수량" xfId="803" xr:uid="{00000000-0005-0000-0000-000022030000}"/>
    <cellStyle name="1_total_단위수량산출2_오창수량산출서_수량산출서-1201_한수단위수량" xfId="804" xr:uid="{00000000-0005-0000-0000-000023030000}"/>
    <cellStyle name="1_total_단위수량산출2_오창수량산출서_시설물단위수량" xfId="805" xr:uid="{00000000-0005-0000-0000-000024030000}"/>
    <cellStyle name="1_total_단위수량산출2_오창수량산출서_시설물단위수량1" xfId="806" xr:uid="{00000000-0005-0000-0000-000025030000}"/>
    <cellStyle name="1_total_단위수량산출2_오창수량산출서_시설물단위수량1_시설물단위수량" xfId="807" xr:uid="{00000000-0005-0000-0000-000026030000}"/>
    <cellStyle name="1_total_단위수량산출2_오창수량산출서_철거단위수량" xfId="808" xr:uid="{00000000-0005-0000-0000-000027030000}"/>
    <cellStyle name="1_total_단위수량산출2_오창수량산출서_철거수량" xfId="809" xr:uid="{00000000-0005-0000-0000-000028030000}"/>
    <cellStyle name="1_total_단위수량산출2_오창수량산출서_한수단위수량" xfId="810" xr:uid="{00000000-0005-0000-0000-000029030000}"/>
    <cellStyle name="1_total_단위수량산출2_철거단위수량" xfId="811" xr:uid="{00000000-0005-0000-0000-00002A030000}"/>
    <cellStyle name="1_total_단위수량산출2_철거수량" xfId="812" xr:uid="{00000000-0005-0000-0000-00002B030000}"/>
    <cellStyle name="1_total_단위수량산출2_한수단위수량" xfId="813" xr:uid="{00000000-0005-0000-0000-00002C030000}"/>
    <cellStyle name="1_total_단위수량산출-개군" xfId="814" xr:uid="{00000000-0005-0000-0000-00002D030000}"/>
    <cellStyle name="1_total_도곡단위수량" xfId="815" xr:uid="{00000000-0005-0000-0000-00002E030000}"/>
    <cellStyle name="1_total_수량산출서-11.25" xfId="816" xr:uid="{00000000-0005-0000-0000-00002F030000}"/>
    <cellStyle name="1_total_수량산출서-11.25_NEW단위수량-주산" xfId="817" xr:uid="{00000000-0005-0000-0000-000030030000}"/>
    <cellStyle name="1_total_수량산출서-11.25_남대천단위수량" xfId="818" xr:uid="{00000000-0005-0000-0000-000031030000}"/>
    <cellStyle name="1_total_수량산출서-11.25_단위수량" xfId="819" xr:uid="{00000000-0005-0000-0000-000032030000}"/>
    <cellStyle name="1_total_수량산출서-11.25_단위수량1" xfId="820" xr:uid="{00000000-0005-0000-0000-000033030000}"/>
    <cellStyle name="1_total_수량산출서-11.25_단위수량15" xfId="821" xr:uid="{00000000-0005-0000-0000-000034030000}"/>
    <cellStyle name="1_total_수량산출서-11.25_도곡단위수량" xfId="822" xr:uid="{00000000-0005-0000-0000-000035030000}"/>
    <cellStyle name="1_total_수량산출서-11.25_철거단위수량" xfId="823" xr:uid="{00000000-0005-0000-0000-000036030000}"/>
    <cellStyle name="1_total_수량산출서-11.25_철거수량" xfId="824" xr:uid="{00000000-0005-0000-0000-000037030000}"/>
    <cellStyle name="1_total_수량산출서-11.25_한수단위수량" xfId="825" xr:uid="{00000000-0005-0000-0000-000038030000}"/>
    <cellStyle name="1_total_수량산출서-1201" xfId="826" xr:uid="{00000000-0005-0000-0000-000039030000}"/>
    <cellStyle name="1_total_수량산출서-1201_NEW단위수량-주산" xfId="827" xr:uid="{00000000-0005-0000-0000-00003A030000}"/>
    <cellStyle name="1_total_수량산출서-1201_남대천단위수량" xfId="828" xr:uid="{00000000-0005-0000-0000-00003B030000}"/>
    <cellStyle name="1_total_수량산출서-1201_단위수량" xfId="829" xr:uid="{00000000-0005-0000-0000-00003C030000}"/>
    <cellStyle name="1_total_수량산출서-1201_단위수량1" xfId="830" xr:uid="{00000000-0005-0000-0000-00003D030000}"/>
    <cellStyle name="1_total_수량산출서-1201_단위수량15" xfId="831" xr:uid="{00000000-0005-0000-0000-00003E030000}"/>
    <cellStyle name="1_total_수량산출서-1201_도곡단위수량" xfId="832" xr:uid="{00000000-0005-0000-0000-00003F030000}"/>
    <cellStyle name="1_total_수량산출서-1201_철거단위수량" xfId="833" xr:uid="{00000000-0005-0000-0000-000040030000}"/>
    <cellStyle name="1_total_수량산출서-1201_철거수량" xfId="834" xr:uid="{00000000-0005-0000-0000-000041030000}"/>
    <cellStyle name="1_total_수량산출서-1201_한수단위수량" xfId="835" xr:uid="{00000000-0005-0000-0000-000042030000}"/>
    <cellStyle name="1_total_수량산출서-최종" xfId="836" xr:uid="{00000000-0005-0000-0000-000043030000}"/>
    <cellStyle name="1_total_수원변경수량산출" xfId="837" xr:uid="{00000000-0005-0000-0000-000044030000}"/>
    <cellStyle name="1_total_시설물단위수량" xfId="838" xr:uid="{00000000-0005-0000-0000-000045030000}"/>
    <cellStyle name="1_total_시설물단위수량1" xfId="839" xr:uid="{00000000-0005-0000-0000-000046030000}"/>
    <cellStyle name="1_total_시설물단위수량1_시설물단위수량" xfId="840" xr:uid="{00000000-0005-0000-0000-000047030000}"/>
    <cellStyle name="1_total_쌍용" xfId="841" xr:uid="{00000000-0005-0000-0000-000048030000}"/>
    <cellStyle name="1_total_쌍용_NEW단위수량-주산" xfId="842" xr:uid="{00000000-0005-0000-0000-000049030000}"/>
    <cellStyle name="1_total_쌍용_남대천단위수량" xfId="843" xr:uid="{00000000-0005-0000-0000-00004A030000}"/>
    <cellStyle name="1_total_쌍용_단위수량" xfId="844" xr:uid="{00000000-0005-0000-0000-00004B030000}"/>
    <cellStyle name="1_total_쌍용_단위수량1" xfId="845" xr:uid="{00000000-0005-0000-0000-00004C030000}"/>
    <cellStyle name="1_total_쌍용_단위수량15" xfId="846" xr:uid="{00000000-0005-0000-0000-00004D030000}"/>
    <cellStyle name="1_total_쌍용_도곡단위수량" xfId="847" xr:uid="{00000000-0005-0000-0000-00004E030000}"/>
    <cellStyle name="1_total_쌍용_수량산출서-11.25" xfId="848" xr:uid="{00000000-0005-0000-0000-00004F030000}"/>
    <cellStyle name="1_total_쌍용_수량산출서-11.25_NEW단위수량-주산" xfId="849" xr:uid="{00000000-0005-0000-0000-000050030000}"/>
    <cellStyle name="1_total_쌍용_수량산출서-11.25_남대천단위수량" xfId="850" xr:uid="{00000000-0005-0000-0000-000051030000}"/>
    <cellStyle name="1_total_쌍용_수량산출서-11.25_단위수량" xfId="851" xr:uid="{00000000-0005-0000-0000-000052030000}"/>
    <cellStyle name="1_total_쌍용_수량산출서-11.25_단위수량1" xfId="852" xr:uid="{00000000-0005-0000-0000-000053030000}"/>
    <cellStyle name="1_total_쌍용_수량산출서-11.25_단위수량15" xfId="853" xr:uid="{00000000-0005-0000-0000-000054030000}"/>
    <cellStyle name="1_total_쌍용_수량산출서-11.25_도곡단위수량" xfId="854" xr:uid="{00000000-0005-0000-0000-000055030000}"/>
    <cellStyle name="1_total_쌍용_수량산출서-11.25_철거단위수량" xfId="855" xr:uid="{00000000-0005-0000-0000-000056030000}"/>
    <cellStyle name="1_total_쌍용_수량산출서-11.25_철거수량" xfId="856" xr:uid="{00000000-0005-0000-0000-000057030000}"/>
    <cellStyle name="1_total_쌍용_수량산출서-11.25_한수단위수량" xfId="857" xr:uid="{00000000-0005-0000-0000-000058030000}"/>
    <cellStyle name="1_total_쌍용_수량산출서-1201" xfId="858" xr:uid="{00000000-0005-0000-0000-000059030000}"/>
    <cellStyle name="1_total_쌍용_수량산출서-1201_NEW단위수량-주산" xfId="859" xr:uid="{00000000-0005-0000-0000-00005A030000}"/>
    <cellStyle name="1_total_쌍용_수량산출서-1201_남대천단위수량" xfId="860" xr:uid="{00000000-0005-0000-0000-00005B030000}"/>
    <cellStyle name="1_total_쌍용_수량산출서-1201_단위수량" xfId="861" xr:uid="{00000000-0005-0000-0000-00005C030000}"/>
    <cellStyle name="1_total_쌍용_수량산출서-1201_단위수량1" xfId="862" xr:uid="{00000000-0005-0000-0000-00005D030000}"/>
    <cellStyle name="1_total_쌍용_수량산출서-1201_단위수량15" xfId="863" xr:uid="{00000000-0005-0000-0000-00005E030000}"/>
    <cellStyle name="1_total_쌍용_수량산출서-1201_도곡단위수량" xfId="864" xr:uid="{00000000-0005-0000-0000-00005F030000}"/>
    <cellStyle name="1_total_쌍용_수량산출서-1201_철거단위수량" xfId="865" xr:uid="{00000000-0005-0000-0000-000060030000}"/>
    <cellStyle name="1_total_쌍용_수량산출서-1201_철거수량" xfId="866" xr:uid="{00000000-0005-0000-0000-000061030000}"/>
    <cellStyle name="1_total_쌍용_수량산출서-1201_한수단위수량" xfId="867" xr:uid="{00000000-0005-0000-0000-000062030000}"/>
    <cellStyle name="1_total_쌍용_시설물단위수량" xfId="868" xr:uid="{00000000-0005-0000-0000-000063030000}"/>
    <cellStyle name="1_total_쌍용_시설물단위수량1" xfId="869" xr:uid="{00000000-0005-0000-0000-000064030000}"/>
    <cellStyle name="1_total_쌍용_시설물단위수량1_시설물단위수량" xfId="870" xr:uid="{00000000-0005-0000-0000-000065030000}"/>
    <cellStyle name="1_total_쌍용_오창수량산출서" xfId="871" xr:uid="{00000000-0005-0000-0000-000066030000}"/>
    <cellStyle name="1_total_쌍용_오창수량산출서_NEW단위수량-주산" xfId="872" xr:uid="{00000000-0005-0000-0000-000067030000}"/>
    <cellStyle name="1_total_쌍용_오창수량산출서_남대천단위수량" xfId="873" xr:uid="{00000000-0005-0000-0000-000068030000}"/>
    <cellStyle name="1_total_쌍용_오창수량산출서_단위수량" xfId="874" xr:uid="{00000000-0005-0000-0000-000069030000}"/>
    <cellStyle name="1_total_쌍용_오창수량산출서_단위수량1" xfId="875" xr:uid="{00000000-0005-0000-0000-00006A030000}"/>
    <cellStyle name="1_total_쌍용_오창수량산출서_단위수량15" xfId="876" xr:uid="{00000000-0005-0000-0000-00006B030000}"/>
    <cellStyle name="1_total_쌍용_오창수량산출서_도곡단위수량" xfId="877" xr:uid="{00000000-0005-0000-0000-00006C030000}"/>
    <cellStyle name="1_total_쌍용_오창수량산출서_수량산출서-11.25" xfId="878" xr:uid="{00000000-0005-0000-0000-00006D030000}"/>
    <cellStyle name="1_total_쌍용_오창수량산출서_수량산출서-11.25_NEW단위수량-주산" xfId="879" xr:uid="{00000000-0005-0000-0000-00006E030000}"/>
    <cellStyle name="1_total_쌍용_오창수량산출서_수량산출서-11.25_남대천단위수량" xfId="880" xr:uid="{00000000-0005-0000-0000-00006F030000}"/>
    <cellStyle name="1_total_쌍용_오창수량산출서_수량산출서-11.25_단위수량" xfId="881" xr:uid="{00000000-0005-0000-0000-000070030000}"/>
    <cellStyle name="1_total_쌍용_오창수량산출서_수량산출서-11.25_단위수량1" xfId="882" xr:uid="{00000000-0005-0000-0000-000071030000}"/>
    <cellStyle name="1_total_쌍용_오창수량산출서_수량산출서-11.25_단위수량15" xfId="883" xr:uid="{00000000-0005-0000-0000-000072030000}"/>
    <cellStyle name="1_total_쌍용_오창수량산출서_수량산출서-11.25_도곡단위수량" xfId="884" xr:uid="{00000000-0005-0000-0000-000073030000}"/>
    <cellStyle name="1_total_쌍용_오창수량산출서_수량산출서-11.25_철거단위수량" xfId="885" xr:uid="{00000000-0005-0000-0000-000074030000}"/>
    <cellStyle name="1_total_쌍용_오창수량산출서_수량산출서-11.25_철거수량" xfId="886" xr:uid="{00000000-0005-0000-0000-000075030000}"/>
    <cellStyle name="1_total_쌍용_오창수량산출서_수량산출서-11.25_한수단위수량" xfId="887" xr:uid="{00000000-0005-0000-0000-000076030000}"/>
    <cellStyle name="1_total_쌍용_오창수량산출서_수량산출서-1201" xfId="888" xr:uid="{00000000-0005-0000-0000-000077030000}"/>
    <cellStyle name="1_total_쌍용_오창수량산출서_수량산출서-1201_NEW단위수량-주산" xfId="889" xr:uid="{00000000-0005-0000-0000-000078030000}"/>
    <cellStyle name="1_total_쌍용_오창수량산출서_수량산출서-1201_남대천단위수량" xfId="890" xr:uid="{00000000-0005-0000-0000-000079030000}"/>
    <cellStyle name="1_total_쌍용_오창수량산출서_수량산출서-1201_단위수량" xfId="891" xr:uid="{00000000-0005-0000-0000-00007A030000}"/>
    <cellStyle name="1_total_쌍용_오창수량산출서_수량산출서-1201_단위수량1" xfId="892" xr:uid="{00000000-0005-0000-0000-00007B030000}"/>
    <cellStyle name="1_total_쌍용_오창수량산출서_수량산출서-1201_단위수량15" xfId="893" xr:uid="{00000000-0005-0000-0000-00007C030000}"/>
    <cellStyle name="1_total_쌍용_오창수량산출서_수량산출서-1201_도곡단위수량" xfId="894" xr:uid="{00000000-0005-0000-0000-00007D030000}"/>
    <cellStyle name="1_total_쌍용_오창수량산출서_수량산출서-1201_철거단위수량" xfId="895" xr:uid="{00000000-0005-0000-0000-00007E030000}"/>
    <cellStyle name="1_total_쌍용_오창수량산출서_수량산출서-1201_철거수량" xfId="896" xr:uid="{00000000-0005-0000-0000-00007F030000}"/>
    <cellStyle name="1_total_쌍용_오창수량산출서_수량산출서-1201_한수단위수량" xfId="897" xr:uid="{00000000-0005-0000-0000-000080030000}"/>
    <cellStyle name="1_total_쌍용_오창수량산출서_시설물단위수량" xfId="898" xr:uid="{00000000-0005-0000-0000-000081030000}"/>
    <cellStyle name="1_total_쌍용_오창수량산출서_시설물단위수량1" xfId="899" xr:uid="{00000000-0005-0000-0000-000082030000}"/>
    <cellStyle name="1_total_쌍용_오창수량산출서_시설물단위수량1_시설물단위수량" xfId="900" xr:uid="{00000000-0005-0000-0000-000083030000}"/>
    <cellStyle name="1_total_쌍용_오창수량산출서_철거단위수량" xfId="901" xr:uid="{00000000-0005-0000-0000-000084030000}"/>
    <cellStyle name="1_total_쌍용_오창수량산출서_철거수량" xfId="902" xr:uid="{00000000-0005-0000-0000-000085030000}"/>
    <cellStyle name="1_total_쌍용_오창수량산출서_한수단위수량" xfId="903" xr:uid="{00000000-0005-0000-0000-000086030000}"/>
    <cellStyle name="1_total_쌍용_철거단위수량" xfId="904" xr:uid="{00000000-0005-0000-0000-000087030000}"/>
    <cellStyle name="1_total_쌍용_철거수량" xfId="905" xr:uid="{00000000-0005-0000-0000-000088030000}"/>
    <cellStyle name="1_total_쌍용_한수단위수량" xfId="906" xr:uid="{00000000-0005-0000-0000-000089030000}"/>
    <cellStyle name="1_total_안동수량산출" xfId="907" xr:uid="{00000000-0005-0000-0000-00008A030000}"/>
    <cellStyle name="1_total_안동수량산출최종" xfId="908" xr:uid="{00000000-0005-0000-0000-00008B030000}"/>
    <cellStyle name="1_total_오창수량산출서" xfId="909" xr:uid="{00000000-0005-0000-0000-00008C030000}"/>
    <cellStyle name="1_total_오창수량산출서_NEW단위수량-주산" xfId="910" xr:uid="{00000000-0005-0000-0000-00008D030000}"/>
    <cellStyle name="1_total_오창수량산출서_남대천단위수량" xfId="911" xr:uid="{00000000-0005-0000-0000-00008E030000}"/>
    <cellStyle name="1_total_오창수량산출서_단위수량" xfId="912" xr:uid="{00000000-0005-0000-0000-00008F030000}"/>
    <cellStyle name="1_total_오창수량산출서_단위수량1" xfId="913" xr:uid="{00000000-0005-0000-0000-000090030000}"/>
    <cellStyle name="1_total_오창수량산출서_단위수량15" xfId="914" xr:uid="{00000000-0005-0000-0000-000091030000}"/>
    <cellStyle name="1_total_오창수량산출서_도곡단위수량" xfId="915" xr:uid="{00000000-0005-0000-0000-000092030000}"/>
    <cellStyle name="1_total_오창수량산출서_수량산출서-11.25" xfId="916" xr:uid="{00000000-0005-0000-0000-000093030000}"/>
    <cellStyle name="1_total_오창수량산출서_수량산출서-11.25_NEW단위수량-주산" xfId="917" xr:uid="{00000000-0005-0000-0000-000094030000}"/>
    <cellStyle name="1_total_오창수량산출서_수량산출서-11.25_남대천단위수량" xfId="918" xr:uid="{00000000-0005-0000-0000-000095030000}"/>
    <cellStyle name="1_total_오창수량산출서_수량산출서-11.25_단위수량" xfId="919" xr:uid="{00000000-0005-0000-0000-000096030000}"/>
    <cellStyle name="1_total_오창수량산출서_수량산출서-11.25_단위수량1" xfId="920" xr:uid="{00000000-0005-0000-0000-000097030000}"/>
    <cellStyle name="1_total_오창수량산출서_수량산출서-11.25_단위수량15" xfId="921" xr:uid="{00000000-0005-0000-0000-000098030000}"/>
    <cellStyle name="1_total_오창수량산출서_수량산출서-11.25_도곡단위수량" xfId="922" xr:uid="{00000000-0005-0000-0000-000099030000}"/>
    <cellStyle name="1_total_오창수량산출서_수량산출서-11.25_철거단위수량" xfId="923" xr:uid="{00000000-0005-0000-0000-00009A030000}"/>
    <cellStyle name="1_total_오창수량산출서_수량산출서-11.25_철거수량" xfId="924" xr:uid="{00000000-0005-0000-0000-00009B030000}"/>
    <cellStyle name="1_total_오창수량산출서_수량산출서-11.25_한수단위수량" xfId="925" xr:uid="{00000000-0005-0000-0000-00009C030000}"/>
    <cellStyle name="1_total_오창수량산출서_수량산출서-1201" xfId="926" xr:uid="{00000000-0005-0000-0000-00009D030000}"/>
    <cellStyle name="1_total_오창수량산출서_수량산출서-1201_NEW단위수량-주산" xfId="927" xr:uid="{00000000-0005-0000-0000-00009E030000}"/>
    <cellStyle name="1_total_오창수량산출서_수량산출서-1201_남대천단위수량" xfId="928" xr:uid="{00000000-0005-0000-0000-00009F030000}"/>
    <cellStyle name="1_total_오창수량산출서_수량산출서-1201_단위수량" xfId="929" xr:uid="{00000000-0005-0000-0000-0000A0030000}"/>
    <cellStyle name="1_total_오창수량산출서_수량산출서-1201_단위수량1" xfId="930" xr:uid="{00000000-0005-0000-0000-0000A1030000}"/>
    <cellStyle name="1_total_오창수량산출서_수량산출서-1201_단위수량15" xfId="931" xr:uid="{00000000-0005-0000-0000-0000A2030000}"/>
    <cellStyle name="1_total_오창수량산출서_수량산출서-1201_도곡단위수량" xfId="932" xr:uid="{00000000-0005-0000-0000-0000A3030000}"/>
    <cellStyle name="1_total_오창수량산출서_수량산출서-1201_철거단위수량" xfId="933" xr:uid="{00000000-0005-0000-0000-0000A4030000}"/>
    <cellStyle name="1_total_오창수량산출서_수량산출서-1201_철거수량" xfId="934" xr:uid="{00000000-0005-0000-0000-0000A5030000}"/>
    <cellStyle name="1_total_오창수량산출서_수량산출서-1201_한수단위수량" xfId="935" xr:uid="{00000000-0005-0000-0000-0000A6030000}"/>
    <cellStyle name="1_total_오창수량산출서_시설물단위수량" xfId="936" xr:uid="{00000000-0005-0000-0000-0000A7030000}"/>
    <cellStyle name="1_total_오창수량산출서_시설물단위수량1" xfId="937" xr:uid="{00000000-0005-0000-0000-0000A8030000}"/>
    <cellStyle name="1_total_오창수량산출서_시설물단위수량1_시설물단위수량" xfId="938" xr:uid="{00000000-0005-0000-0000-0000A9030000}"/>
    <cellStyle name="1_total_오창수량산출서_철거단위수량" xfId="939" xr:uid="{00000000-0005-0000-0000-0000AA030000}"/>
    <cellStyle name="1_total_오창수량산출서_철거수량" xfId="940" xr:uid="{00000000-0005-0000-0000-0000AB030000}"/>
    <cellStyle name="1_total_오창수량산출서_한수단위수량" xfId="941" xr:uid="{00000000-0005-0000-0000-0000AC030000}"/>
    <cellStyle name="1_total_용평단위수량" xfId="942" xr:uid="{00000000-0005-0000-0000-0000AD030000}"/>
    <cellStyle name="1_total_운동장단위수량" xfId="943" xr:uid="{00000000-0005-0000-0000-0000AE030000}"/>
    <cellStyle name="1_total_은파단위수량" xfId="944" xr:uid="{00000000-0005-0000-0000-0000AF030000}"/>
    <cellStyle name="1_total_은파단위수량_NEW단위수량-주산" xfId="945" xr:uid="{00000000-0005-0000-0000-0000B0030000}"/>
    <cellStyle name="1_total_은파단위수량_남대천단위수량" xfId="946" xr:uid="{00000000-0005-0000-0000-0000B1030000}"/>
    <cellStyle name="1_total_은파단위수량_단위수량" xfId="947" xr:uid="{00000000-0005-0000-0000-0000B2030000}"/>
    <cellStyle name="1_total_은파단위수량_단위수량1" xfId="948" xr:uid="{00000000-0005-0000-0000-0000B3030000}"/>
    <cellStyle name="1_total_은파단위수량_단위수량15" xfId="949" xr:uid="{00000000-0005-0000-0000-0000B4030000}"/>
    <cellStyle name="1_total_은파단위수량_도곡단위수량" xfId="950" xr:uid="{00000000-0005-0000-0000-0000B5030000}"/>
    <cellStyle name="1_total_은파단위수량_수량산출서-11.25" xfId="951" xr:uid="{00000000-0005-0000-0000-0000B6030000}"/>
    <cellStyle name="1_total_은파단위수량_수량산출서-11.25_NEW단위수량-주산" xfId="952" xr:uid="{00000000-0005-0000-0000-0000B7030000}"/>
    <cellStyle name="1_total_은파단위수량_수량산출서-11.25_남대천단위수량" xfId="953" xr:uid="{00000000-0005-0000-0000-0000B8030000}"/>
    <cellStyle name="1_total_은파단위수량_수량산출서-11.25_단위수량" xfId="954" xr:uid="{00000000-0005-0000-0000-0000B9030000}"/>
    <cellStyle name="1_total_은파단위수량_수량산출서-11.25_단위수량1" xfId="955" xr:uid="{00000000-0005-0000-0000-0000BA030000}"/>
    <cellStyle name="1_total_은파단위수량_수량산출서-11.25_단위수량15" xfId="956" xr:uid="{00000000-0005-0000-0000-0000BB030000}"/>
    <cellStyle name="1_total_은파단위수량_수량산출서-11.25_도곡단위수량" xfId="957" xr:uid="{00000000-0005-0000-0000-0000BC030000}"/>
    <cellStyle name="1_total_은파단위수량_수량산출서-11.25_철거단위수량" xfId="958" xr:uid="{00000000-0005-0000-0000-0000BD030000}"/>
    <cellStyle name="1_total_은파단위수량_수량산출서-11.25_철거수량" xfId="959" xr:uid="{00000000-0005-0000-0000-0000BE030000}"/>
    <cellStyle name="1_total_은파단위수량_수량산출서-11.25_한수단위수량" xfId="960" xr:uid="{00000000-0005-0000-0000-0000BF030000}"/>
    <cellStyle name="1_total_은파단위수량_수량산출서-1201" xfId="961" xr:uid="{00000000-0005-0000-0000-0000C0030000}"/>
    <cellStyle name="1_total_은파단위수량_수량산출서-1201_NEW단위수량-주산" xfId="962" xr:uid="{00000000-0005-0000-0000-0000C1030000}"/>
    <cellStyle name="1_total_은파단위수량_수량산출서-1201_남대천단위수량" xfId="963" xr:uid="{00000000-0005-0000-0000-0000C2030000}"/>
    <cellStyle name="1_total_은파단위수량_수량산출서-1201_단위수량" xfId="964" xr:uid="{00000000-0005-0000-0000-0000C3030000}"/>
    <cellStyle name="1_total_은파단위수량_수량산출서-1201_단위수량1" xfId="965" xr:uid="{00000000-0005-0000-0000-0000C4030000}"/>
    <cellStyle name="1_total_은파단위수량_수량산출서-1201_단위수량15" xfId="966" xr:uid="{00000000-0005-0000-0000-0000C5030000}"/>
    <cellStyle name="1_total_은파단위수량_수량산출서-1201_도곡단위수량" xfId="967" xr:uid="{00000000-0005-0000-0000-0000C6030000}"/>
    <cellStyle name="1_total_은파단위수량_수량산출서-1201_철거단위수량" xfId="968" xr:uid="{00000000-0005-0000-0000-0000C7030000}"/>
    <cellStyle name="1_total_은파단위수량_수량산출서-1201_철거수량" xfId="969" xr:uid="{00000000-0005-0000-0000-0000C8030000}"/>
    <cellStyle name="1_total_은파단위수량_수량산출서-1201_한수단위수량" xfId="970" xr:uid="{00000000-0005-0000-0000-0000C9030000}"/>
    <cellStyle name="1_total_은파단위수량_시설물단위수량" xfId="971" xr:uid="{00000000-0005-0000-0000-0000CA030000}"/>
    <cellStyle name="1_total_은파단위수량_시설물단위수량1" xfId="972" xr:uid="{00000000-0005-0000-0000-0000CB030000}"/>
    <cellStyle name="1_total_은파단위수량_시설물단위수량1_시설물단위수량" xfId="973" xr:uid="{00000000-0005-0000-0000-0000CC030000}"/>
    <cellStyle name="1_total_은파단위수량_오창수량산출서" xfId="974" xr:uid="{00000000-0005-0000-0000-0000CD030000}"/>
    <cellStyle name="1_total_은파단위수량_오창수량산출서_NEW단위수량-주산" xfId="975" xr:uid="{00000000-0005-0000-0000-0000CE030000}"/>
    <cellStyle name="1_total_은파단위수량_오창수량산출서_남대천단위수량" xfId="976" xr:uid="{00000000-0005-0000-0000-0000CF030000}"/>
    <cellStyle name="1_total_은파단위수량_오창수량산출서_단위수량" xfId="977" xr:uid="{00000000-0005-0000-0000-0000D0030000}"/>
    <cellStyle name="1_total_은파단위수량_오창수량산출서_단위수량1" xfId="978" xr:uid="{00000000-0005-0000-0000-0000D1030000}"/>
    <cellStyle name="1_total_은파단위수량_오창수량산출서_단위수량15" xfId="979" xr:uid="{00000000-0005-0000-0000-0000D2030000}"/>
    <cellStyle name="1_total_은파단위수량_오창수량산출서_도곡단위수량" xfId="980" xr:uid="{00000000-0005-0000-0000-0000D3030000}"/>
    <cellStyle name="1_total_은파단위수량_오창수량산출서_수량산출서-11.25" xfId="981" xr:uid="{00000000-0005-0000-0000-0000D4030000}"/>
    <cellStyle name="1_total_은파단위수량_오창수량산출서_수량산출서-11.25_NEW단위수량-주산" xfId="982" xr:uid="{00000000-0005-0000-0000-0000D5030000}"/>
    <cellStyle name="1_total_은파단위수량_오창수량산출서_수량산출서-11.25_남대천단위수량" xfId="983" xr:uid="{00000000-0005-0000-0000-0000D6030000}"/>
    <cellStyle name="1_total_은파단위수량_오창수량산출서_수량산출서-11.25_단위수량" xfId="984" xr:uid="{00000000-0005-0000-0000-0000D7030000}"/>
    <cellStyle name="1_total_은파단위수량_오창수량산출서_수량산출서-11.25_단위수량1" xfId="985" xr:uid="{00000000-0005-0000-0000-0000D8030000}"/>
    <cellStyle name="1_total_은파단위수량_오창수량산출서_수량산출서-11.25_단위수량15" xfId="986" xr:uid="{00000000-0005-0000-0000-0000D9030000}"/>
    <cellStyle name="1_total_은파단위수량_오창수량산출서_수량산출서-11.25_도곡단위수량" xfId="987" xr:uid="{00000000-0005-0000-0000-0000DA030000}"/>
    <cellStyle name="1_total_은파단위수량_오창수량산출서_수량산출서-11.25_철거단위수량" xfId="988" xr:uid="{00000000-0005-0000-0000-0000DB030000}"/>
    <cellStyle name="1_total_은파단위수량_오창수량산출서_수량산출서-11.25_철거수량" xfId="989" xr:uid="{00000000-0005-0000-0000-0000DC030000}"/>
    <cellStyle name="1_total_은파단위수량_오창수량산출서_수량산출서-11.25_한수단위수량" xfId="990" xr:uid="{00000000-0005-0000-0000-0000DD030000}"/>
    <cellStyle name="1_total_은파단위수량_오창수량산출서_수량산출서-1201" xfId="991" xr:uid="{00000000-0005-0000-0000-0000DE030000}"/>
    <cellStyle name="1_total_은파단위수량_오창수량산출서_수량산출서-1201_NEW단위수량-주산" xfId="992" xr:uid="{00000000-0005-0000-0000-0000DF030000}"/>
    <cellStyle name="1_total_은파단위수량_오창수량산출서_수량산출서-1201_남대천단위수량" xfId="993" xr:uid="{00000000-0005-0000-0000-0000E0030000}"/>
    <cellStyle name="1_total_은파단위수량_오창수량산출서_수량산출서-1201_단위수량" xfId="994" xr:uid="{00000000-0005-0000-0000-0000E1030000}"/>
    <cellStyle name="1_total_은파단위수량_오창수량산출서_수량산출서-1201_단위수량1" xfId="995" xr:uid="{00000000-0005-0000-0000-0000E2030000}"/>
    <cellStyle name="1_total_은파단위수량_오창수량산출서_수량산출서-1201_단위수량15" xfId="996" xr:uid="{00000000-0005-0000-0000-0000E3030000}"/>
    <cellStyle name="1_total_은파단위수량_오창수량산출서_수량산출서-1201_도곡단위수량" xfId="997" xr:uid="{00000000-0005-0000-0000-0000E4030000}"/>
    <cellStyle name="1_total_은파단위수량_오창수량산출서_수량산출서-1201_철거단위수량" xfId="998" xr:uid="{00000000-0005-0000-0000-0000E5030000}"/>
    <cellStyle name="1_total_은파단위수량_오창수량산출서_수량산출서-1201_철거수량" xfId="999" xr:uid="{00000000-0005-0000-0000-0000E6030000}"/>
    <cellStyle name="1_total_은파단위수량_오창수량산출서_수량산출서-1201_한수단위수량" xfId="1000" xr:uid="{00000000-0005-0000-0000-0000E7030000}"/>
    <cellStyle name="1_total_은파단위수량_오창수량산출서_시설물단위수량" xfId="1001" xr:uid="{00000000-0005-0000-0000-0000E8030000}"/>
    <cellStyle name="1_total_은파단위수량_오창수량산출서_시설물단위수량1" xfId="1002" xr:uid="{00000000-0005-0000-0000-0000E9030000}"/>
    <cellStyle name="1_total_은파단위수량_오창수량산출서_시설물단위수량1_시설물단위수량" xfId="1003" xr:uid="{00000000-0005-0000-0000-0000EA030000}"/>
    <cellStyle name="1_total_은파단위수량_오창수량산출서_철거단위수량" xfId="1004" xr:uid="{00000000-0005-0000-0000-0000EB030000}"/>
    <cellStyle name="1_total_은파단위수량_오창수량산출서_철거수량" xfId="1005" xr:uid="{00000000-0005-0000-0000-0000EC030000}"/>
    <cellStyle name="1_total_은파단위수량_오창수량산출서_한수단위수량" xfId="1006" xr:uid="{00000000-0005-0000-0000-0000ED030000}"/>
    <cellStyle name="1_total_은파단위수량_용평단위수량" xfId="1007" xr:uid="{00000000-0005-0000-0000-0000EE030000}"/>
    <cellStyle name="1_total_은파단위수량_철거단위수량" xfId="1008" xr:uid="{00000000-0005-0000-0000-0000EF030000}"/>
    <cellStyle name="1_total_은파단위수량_철거수량" xfId="1009" xr:uid="{00000000-0005-0000-0000-0000F0030000}"/>
    <cellStyle name="1_total_은파단위수량_한수단위수량" xfId="1010" xr:uid="{00000000-0005-0000-0000-0000F1030000}"/>
    <cellStyle name="1_total_조경포장,관로시설" xfId="1011" xr:uid="{00000000-0005-0000-0000-0000F2030000}"/>
    <cellStyle name="1_total_조경포장,관로시설_NEW단위수량-주산" xfId="1012" xr:uid="{00000000-0005-0000-0000-0000F3030000}"/>
    <cellStyle name="1_total_조경포장,관로시설_남대천단위수량" xfId="1013" xr:uid="{00000000-0005-0000-0000-0000F4030000}"/>
    <cellStyle name="1_total_조경포장,관로시설_단위수량" xfId="1014" xr:uid="{00000000-0005-0000-0000-0000F5030000}"/>
    <cellStyle name="1_total_조경포장,관로시설_단위수량1" xfId="1015" xr:uid="{00000000-0005-0000-0000-0000F6030000}"/>
    <cellStyle name="1_total_조경포장,관로시설_단위수량15" xfId="1016" xr:uid="{00000000-0005-0000-0000-0000F7030000}"/>
    <cellStyle name="1_total_조경포장,관로시설_도곡단위수량" xfId="1017" xr:uid="{00000000-0005-0000-0000-0000F8030000}"/>
    <cellStyle name="1_total_조경포장,관로시설_수량산출서-11.25" xfId="1018" xr:uid="{00000000-0005-0000-0000-0000F9030000}"/>
    <cellStyle name="1_total_조경포장,관로시설_수량산출서-11.25_NEW단위수량-주산" xfId="1019" xr:uid="{00000000-0005-0000-0000-0000FA030000}"/>
    <cellStyle name="1_total_조경포장,관로시설_수량산출서-11.25_남대천단위수량" xfId="1020" xr:uid="{00000000-0005-0000-0000-0000FB030000}"/>
    <cellStyle name="1_total_조경포장,관로시설_수량산출서-11.25_단위수량" xfId="1021" xr:uid="{00000000-0005-0000-0000-0000FC030000}"/>
    <cellStyle name="1_total_조경포장,관로시설_수량산출서-11.25_단위수량1" xfId="1022" xr:uid="{00000000-0005-0000-0000-0000FD030000}"/>
    <cellStyle name="1_total_조경포장,관로시설_수량산출서-11.25_단위수량15" xfId="1023" xr:uid="{00000000-0005-0000-0000-0000FE030000}"/>
    <cellStyle name="1_total_조경포장,관로시설_수량산출서-11.25_도곡단위수량" xfId="1024" xr:uid="{00000000-0005-0000-0000-0000FF030000}"/>
    <cellStyle name="1_total_조경포장,관로시설_수량산출서-11.25_철거단위수량" xfId="1025" xr:uid="{00000000-0005-0000-0000-000000040000}"/>
    <cellStyle name="1_total_조경포장,관로시설_수량산출서-11.25_철거수량" xfId="1026" xr:uid="{00000000-0005-0000-0000-000001040000}"/>
    <cellStyle name="1_total_조경포장,관로시설_수량산출서-11.25_한수단위수량" xfId="1027" xr:uid="{00000000-0005-0000-0000-000002040000}"/>
    <cellStyle name="1_total_조경포장,관로시설_수량산출서-1201" xfId="1028" xr:uid="{00000000-0005-0000-0000-000003040000}"/>
    <cellStyle name="1_total_조경포장,관로시설_수량산출서-1201_NEW단위수량-주산" xfId="1029" xr:uid="{00000000-0005-0000-0000-000004040000}"/>
    <cellStyle name="1_total_조경포장,관로시설_수량산출서-1201_남대천단위수량" xfId="1030" xr:uid="{00000000-0005-0000-0000-000005040000}"/>
    <cellStyle name="1_total_조경포장,관로시설_수량산출서-1201_단위수량" xfId="1031" xr:uid="{00000000-0005-0000-0000-000006040000}"/>
    <cellStyle name="1_total_조경포장,관로시설_수량산출서-1201_단위수량1" xfId="1032" xr:uid="{00000000-0005-0000-0000-000007040000}"/>
    <cellStyle name="1_total_조경포장,관로시설_수량산출서-1201_단위수량15" xfId="1033" xr:uid="{00000000-0005-0000-0000-000008040000}"/>
    <cellStyle name="1_total_조경포장,관로시설_수량산출서-1201_도곡단위수량" xfId="1034" xr:uid="{00000000-0005-0000-0000-000009040000}"/>
    <cellStyle name="1_total_조경포장,관로시설_수량산출서-1201_철거단위수량" xfId="1035" xr:uid="{00000000-0005-0000-0000-00000A040000}"/>
    <cellStyle name="1_total_조경포장,관로시설_수량산출서-1201_철거수량" xfId="1036" xr:uid="{00000000-0005-0000-0000-00000B040000}"/>
    <cellStyle name="1_total_조경포장,관로시설_수량산출서-1201_한수단위수량" xfId="1037" xr:uid="{00000000-0005-0000-0000-00000C040000}"/>
    <cellStyle name="1_total_조경포장,관로시설_시설물단위수량" xfId="1038" xr:uid="{00000000-0005-0000-0000-00000D040000}"/>
    <cellStyle name="1_total_조경포장,관로시설_시설물단위수량1" xfId="1039" xr:uid="{00000000-0005-0000-0000-00000E040000}"/>
    <cellStyle name="1_total_조경포장,관로시설_시설물단위수량1_시설물단위수량" xfId="1040" xr:uid="{00000000-0005-0000-0000-00000F040000}"/>
    <cellStyle name="1_total_조경포장,관로시설_오창수량산출서" xfId="1041" xr:uid="{00000000-0005-0000-0000-000010040000}"/>
    <cellStyle name="1_total_조경포장,관로시설_오창수량산출서_NEW단위수량-주산" xfId="1042" xr:uid="{00000000-0005-0000-0000-000011040000}"/>
    <cellStyle name="1_total_조경포장,관로시설_오창수량산출서_남대천단위수량" xfId="1043" xr:uid="{00000000-0005-0000-0000-000012040000}"/>
    <cellStyle name="1_total_조경포장,관로시설_오창수량산출서_단위수량" xfId="1044" xr:uid="{00000000-0005-0000-0000-000013040000}"/>
    <cellStyle name="1_total_조경포장,관로시설_오창수량산출서_단위수량1" xfId="1045" xr:uid="{00000000-0005-0000-0000-000014040000}"/>
    <cellStyle name="1_total_조경포장,관로시설_오창수량산출서_단위수량15" xfId="1046" xr:uid="{00000000-0005-0000-0000-000015040000}"/>
    <cellStyle name="1_total_조경포장,관로시설_오창수량산출서_도곡단위수량" xfId="1047" xr:uid="{00000000-0005-0000-0000-000016040000}"/>
    <cellStyle name="1_total_조경포장,관로시설_오창수량산출서_수량산출서-11.25" xfId="1048" xr:uid="{00000000-0005-0000-0000-000017040000}"/>
    <cellStyle name="1_total_조경포장,관로시설_오창수량산출서_수량산출서-11.25_NEW단위수량-주산" xfId="1049" xr:uid="{00000000-0005-0000-0000-000018040000}"/>
    <cellStyle name="1_total_조경포장,관로시설_오창수량산출서_수량산출서-11.25_남대천단위수량" xfId="1050" xr:uid="{00000000-0005-0000-0000-000019040000}"/>
    <cellStyle name="1_total_조경포장,관로시설_오창수량산출서_수량산출서-11.25_단위수량" xfId="1051" xr:uid="{00000000-0005-0000-0000-00001A040000}"/>
    <cellStyle name="1_total_조경포장,관로시설_오창수량산출서_수량산출서-11.25_단위수량1" xfId="1052" xr:uid="{00000000-0005-0000-0000-00001B040000}"/>
    <cellStyle name="1_total_조경포장,관로시설_오창수량산출서_수량산출서-11.25_단위수량15" xfId="1053" xr:uid="{00000000-0005-0000-0000-00001C040000}"/>
    <cellStyle name="1_total_조경포장,관로시설_오창수량산출서_수량산출서-11.25_도곡단위수량" xfId="1054" xr:uid="{00000000-0005-0000-0000-00001D040000}"/>
    <cellStyle name="1_total_조경포장,관로시설_오창수량산출서_수량산출서-11.25_철거단위수량" xfId="1055" xr:uid="{00000000-0005-0000-0000-00001E040000}"/>
    <cellStyle name="1_total_조경포장,관로시설_오창수량산출서_수량산출서-11.25_철거수량" xfId="1056" xr:uid="{00000000-0005-0000-0000-00001F040000}"/>
    <cellStyle name="1_total_조경포장,관로시설_오창수량산출서_수량산출서-11.25_한수단위수량" xfId="1057" xr:uid="{00000000-0005-0000-0000-000020040000}"/>
    <cellStyle name="1_total_조경포장,관로시설_오창수량산출서_수량산출서-1201" xfId="1058" xr:uid="{00000000-0005-0000-0000-000021040000}"/>
    <cellStyle name="1_total_조경포장,관로시설_오창수량산출서_수량산출서-1201_NEW단위수량-주산" xfId="1059" xr:uid="{00000000-0005-0000-0000-000022040000}"/>
    <cellStyle name="1_total_조경포장,관로시설_오창수량산출서_수량산출서-1201_남대천단위수량" xfId="1060" xr:uid="{00000000-0005-0000-0000-000023040000}"/>
    <cellStyle name="1_total_조경포장,관로시설_오창수량산출서_수량산출서-1201_단위수량" xfId="1061" xr:uid="{00000000-0005-0000-0000-000024040000}"/>
    <cellStyle name="1_total_조경포장,관로시설_오창수량산출서_수량산출서-1201_단위수량1" xfId="1062" xr:uid="{00000000-0005-0000-0000-000025040000}"/>
    <cellStyle name="1_total_조경포장,관로시설_오창수량산출서_수량산출서-1201_단위수량15" xfId="1063" xr:uid="{00000000-0005-0000-0000-000026040000}"/>
    <cellStyle name="1_total_조경포장,관로시설_오창수량산출서_수량산출서-1201_도곡단위수량" xfId="1064" xr:uid="{00000000-0005-0000-0000-000027040000}"/>
    <cellStyle name="1_total_조경포장,관로시설_오창수량산출서_수량산출서-1201_철거단위수량" xfId="1065" xr:uid="{00000000-0005-0000-0000-000028040000}"/>
    <cellStyle name="1_total_조경포장,관로시설_오창수량산출서_수량산출서-1201_철거수량" xfId="1066" xr:uid="{00000000-0005-0000-0000-000029040000}"/>
    <cellStyle name="1_total_조경포장,관로시설_오창수량산출서_수량산출서-1201_한수단위수량" xfId="1067" xr:uid="{00000000-0005-0000-0000-00002A040000}"/>
    <cellStyle name="1_total_조경포장,관로시설_오창수량산출서_시설물단위수량" xfId="1068" xr:uid="{00000000-0005-0000-0000-00002B040000}"/>
    <cellStyle name="1_total_조경포장,관로시설_오창수량산출서_시설물단위수량1" xfId="1069" xr:uid="{00000000-0005-0000-0000-00002C040000}"/>
    <cellStyle name="1_total_조경포장,관로시설_오창수량산출서_시설물단위수량1_시설물단위수량" xfId="1070" xr:uid="{00000000-0005-0000-0000-00002D040000}"/>
    <cellStyle name="1_total_조경포장,관로시설_오창수량산출서_철거단위수량" xfId="1071" xr:uid="{00000000-0005-0000-0000-00002E040000}"/>
    <cellStyle name="1_total_조경포장,관로시설_오창수량산출서_철거수량" xfId="1072" xr:uid="{00000000-0005-0000-0000-00002F040000}"/>
    <cellStyle name="1_total_조경포장,관로시설_오창수량산출서_한수단위수량" xfId="1073" xr:uid="{00000000-0005-0000-0000-000030040000}"/>
    <cellStyle name="1_total_조경포장,관로시설_철거단위수량" xfId="1074" xr:uid="{00000000-0005-0000-0000-000031040000}"/>
    <cellStyle name="1_total_조경포장,관로시설_철거수량" xfId="1075" xr:uid="{00000000-0005-0000-0000-000032040000}"/>
    <cellStyle name="1_total_조경포장,관로시설_한수단위수량" xfId="1076" xr:uid="{00000000-0005-0000-0000-000033040000}"/>
    <cellStyle name="1_total_철거단위수량" xfId="1077" xr:uid="{00000000-0005-0000-0000-000034040000}"/>
    <cellStyle name="1_total_철거수량" xfId="1078" xr:uid="{00000000-0005-0000-0000-000035040000}"/>
    <cellStyle name="1_total_충남대단위수량" xfId="1079" xr:uid="{00000000-0005-0000-0000-000036040000}"/>
    <cellStyle name="1_total_터미널1" xfId="1080" xr:uid="{00000000-0005-0000-0000-000037040000}"/>
    <cellStyle name="1_total_한수단위수량" xfId="1081" xr:uid="{00000000-0005-0000-0000-000038040000}"/>
    <cellStyle name="1_total_휴게시설" xfId="1082" xr:uid="{00000000-0005-0000-0000-000039040000}"/>
    <cellStyle name="1_total_휴게시설_NEW단위수량-주산" xfId="1083" xr:uid="{00000000-0005-0000-0000-00003A040000}"/>
    <cellStyle name="1_total_휴게시설_남대천단위수량" xfId="1084" xr:uid="{00000000-0005-0000-0000-00003B040000}"/>
    <cellStyle name="1_total_휴게시설_단위수량" xfId="1085" xr:uid="{00000000-0005-0000-0000-00003C040000}"/>
    <cellStyle name="1_total_휴게시설_단위수량1" xfId="1086" xr:uid="{00000000-0005-0000-0000-00003D040000}"/>
    <cellStyle name="1_total_휴게시설_단위수량15" xfId="1087" xr:uid="{00000000-0005-0000-0000-00003E040000}"/>
    <cellStyle name="1_total_휴게시설_도곡단위수량" xfId="1088" xr:uid="{00000000-0005-0000-0000-00003F040000}"/>
    <cellStyle name="1_total_휴게시설_수량산출서-11.25" xfId="1089" xr:uid="{00000000-0005-0000-0000-000040040000}"/>
    <cellStyle name="1_total_휴게시설_수량산출서-11.25_NEW단위수량-주산" xfId="1090" xr:uid="{00000000-0005-0000-0000-000041040000}"/>
    <cellStyle name="1_total_휴게시설_수량산출서-11.25_남대천단위수량" xfId="1091" xr:uid="{00000000-0005-0000-0000-000042040000}"/>
    <cellStyle name="1_total_휴게시설_수량산출서-11.25_단위수량" xfId="1092" xr:uid="{00000000-0005-0000-0000-000043040000}"/>
    <cellStyle name="1_total_휴게시설_수량산출서-11.25_단위수량1" xfId="1093" xr:uid="{00000000-0005-0000-0000-000044040000}"/>
    <cellStyle name="1_total_휴게시설_수량산출서-11.25_단위수량15" xfId="1094" xr:uid="{00000000-0005-0000-0000-000045040000}"/>
    <cellStyle name="1_total_휴게시설_수량산출서-11.25_도곡단위수량" xfId="1095" xr:uid="{00000000-0005-0000-0000-000046040000}"/>
    <cellStyle name="1_total_휴게시설_수량산출서-11.25_철거단위수량" xfId="1096" xr:uid="{00000000-0005-0000-0000-000047040000}"/>
    <cellStyle name="1_total_휴게시설_수량산출서-11.25_철거수량" xfId="1097" xr:uid="{00000000-0005-0000-0000-000048040000}"/>
    <cellStyle name="1_total_휴게시설_수량산출서-11.25_한수단위수량" xfId="1098" xr:uid="{00000000-0005-0000-0000-000049040000}"/>
    <cellStyle name="1_total_휴게시설_수량산출서-1201" xfId="1099" xr:uid="{00000000-0005-0000-0000-00004A040000}"/>
    <cellStyle name="1_total_휴게시설_수량산출서-1201_NEW단위수량-주산" xfId="1100" xr:uid="{00000000-0005-0000-0000-00004B040000}"/>
    <cellStyle name="1_total_휴게시설_수량산출서-1201_남대천단위수량" xfId="1101" xr:uid="{00000000-0005-0000-0000-00004C040000}"/>
    <cellStyle name="1_total_휴게시설_수량산출서-1201_단위수량" xfId="1102" xr:uid="{00000000-0005-0000-0000-00004D040000}"/>
    <cellStyle name="1_total_휴게시설_수량산출서-1201_단위수량1" xfId="1103" xr:uid="{00000000-0005-0000-0000-00004E040000}"/>
    <cellStyle name="1_total_휴게시설_수량산출서-1201_단위수량15" xfId="1104" xr:uid="{00000000-0005-0000-0000-00004F040000}"/>
    <cellStyle name="1_total_휴게시설_수량산출서-1201_도곡단위수량" xfId="1105" xr:uid="{00000000-0005-0000-0000-000050040000}"/>
    <cellStyle name="1_total_휴게시설_수량산출서-1201_철거단위수량" xfId="1106" xr:uid="{00000000-0005-0000-0000-000051040000}"/>
    <cellStyle name="1_total_휴게시설_수량산출서-1201_철거수량" xfId="1107" xr:uid="{00000000-0005-0000-0000-000052040000}"/>
    <cellStyle name="1_total_휴게시설_수량산출서-1201_한수단위수량" xfId="1108" xr:uid="{00000000-0005-0000-0000-000053040000}"/>
    <cellStyle name="1_total_휴게시설_시설물단위수량" xfId="1109" xr:uid="{00000000-0005-0000-0000-000054040000}"/>
    <cellStyle name="1_total_휴게시설_시설물단위수량1" xfId="1110" xr:uid="{00000000-0005-0000-0000-000055040000}"/>
    <cellStyle name="1_total_휴게시설_시설물단위수량1_시설물단위수량" xfId="1111" xr:uid="{00000000-0005-0000-0000-000056040000}"/>
    <cellStyle name="1_total_휴게시설_오창수량산출서" xfId="1112" xr:uid="{00000000-0005-0000-0000-000057040000}"/>
    <cellStyle name="1_total_휴게시설_오창수량산출서_NEW단위수량-주산" xfId="1113" xr:uid="{00000000-0005-0000-0000-000058040000}"/>
    <cellStyle name="1_total_휴게시설_오창수량산출서_남대천단위수량" xfId="1114" xr:uid="{00000000-0005-0000-0000-000059040000}"/>
    <cellStyle name="1_total_휴게시설_오창수량산출서_단위수량" xfId="1115" xr:uid="{00000000-0005-0000-0000-00005A040000}"/>
    <cellStyle name="1_total_휴게시설_오창수량산출서_단위수량1" xfId="1116" xr:uid="{00000000-0005-0000-0000-00005B040000}"/>
    <cellStyle name="1_total_휴게시설_오창수량산출서_단위수량15" xfId="1117" xr:uid="{00000000-0005-0000-0000-00005C040000}"/>
    <cellStyle name="1_total_휴게시설_오창수량산출서_도곡단위수량" xfId="1118" xr:uid="{00000000-0005-0000-0000-00005D040000}"/>
    <cellStyle name="1_total_휴게시설_오창수량산출서_수량산출서-11.25" xfId="1119" xr:uid="{00000000-0005-0000-0000-00005E040000}"/>
    <cellStyle name="1_total_휴게시설_오창수량산출서_수량산출서-11.25_NEW단위수량-주산" xfId="1120" xr:uid="{00000000-0005-0000-0000-00005F040000}"/>
    <cellStyle name="1_total_휴게시설_오창수량산출서_수량산출서-11.25_남대천단위수량" xfId="1121" xr:uid="{00000000-0005-0000-0000-000060040000}"/>
    <cellStyle name="1_total_휴게시설_오창수량산출서_수량산출서-11.25_단위수량" xfId="1122" xr:uid="{00000000-0005-0000-0000-000061040000}"/>
    <cellStyle name="1_total_휴게시설_오창수량산출서_수량산출서-11.25_단위수량1" xfId="1123" xr:uid="{00000000-0005-0000-0000-000062040000}"/>
    <cellStyle name="1_total_휴게시설_오창수량산출서_수량산출서-11.25_단위수량15" xfId="1124" xr:uid="{00000000-0005-0000-0000-000063040000}"/>
    <cellStyle name="1_total_휴게시설_오창수량산출서_수량산출서-11.25_도곡단위수량" xfId="1125" xr:uid="{00000000-0005-0000-0000-000064040000}"/>
    <cellStyle name="1_total_휴게시설_오창수량산출서_수량산출서-11.25_철거단위수량" xfId="1126" xr:uid="{00000000-0005-0000-0000-000065040000}"/>
    <cellStyle name="1_total_휴게시설_오창수량산출서_수량산출서-11.25_철거수량" xfId="1127" xr:uid="{00000000-0005-0000-0000-000066040000}"/>
    <cellStyle name="1_total_휴게시설_오창수량산출서_수량산출서-11.25_한수단위수량" xfId="1128" xr:uid="{00000000-0005-0000-0000-000067040000}"/>
    <cellStyle name="1_total_휴게시설_오창수량산출서_수량산출서-1201" xfId="1129" xr:uid="{00000000-0005-0000-0000-000068040000}"/>
    <cellStyle name="1_total_휴게시설_오창수량산출서_수량산출서-1201_NEW단위수량-주산" xfId="1130" xr:uid="{00000000-0005-0000-0000-000069040000}"/>
    <cellStyle name="1_total_휴게시설_오창수량산출서_수량산출서-1201_남대천단위수량" xfId="1131" xr:uid="{00000000-0005-0000-0000-00006A040000}"/>
    <cellStyle name="1_total_휴게시설_오창수량산출서_수량산출서-1201_단위수량" xfId="1132" xr:uid="{00000000-0005-0000-0000-00006B040000}"/>
    <cellStyle name="1_total_휴게시설_오창수량산출서_수량산출서-1201_단위수량1" xfId="1133" xr:uid="{00000000-0005-0000-0000-00006C040000}"/>
    <cellStyle name="1_total_휴게시설_오창수량산출서_수량산출서-1201_단위수량15" xfId="1134" xr:uid="{00000000-0005-0000-0000-00006D040000}"/>
    <cellStyle name="1_total_휴게시설_오창수량산출서_수량산출서-1201_도곡단위수량" xfId="1135" xr:uid="{00000000-0005-0000-0000-00006E040000}"/>
    <cellStyle name="1_total_휴게시설_오창수량산출서_수량산출서-1201_철거단위수량" xfId="1136" xr:uid="{00000000-0005-0000-0000-00006F040000}"/>
    <cellStyle name="1_total_휴게시설_오창수량산출서_수량산출서-1201_철거수량" xfId="1137" xr:uid="{00000000-0005-0000-0000-000070040000}"/>
    <cellStyle name="1_total_휴게시설_오창수량산출서_수량산출서-1201_한수단위수량" xfId="1138" xr:uid="{00000000-0005-0000-0000-000071040000}"/>
    <cellStyle name="1_total_휴게시설_오창수량산출서_시설물단위수량" xfId="1139" xr:uid="{00000000-0005-0000-0000-000072040000}"/>
    <cellStyle name="1_total_휴게시설_오창수량산출서_시설물단위수량1" xfId="1140" xr:uid="{00000000-0005-0000-0000-000073040000}"/>
    <cellStyle name="1_total_휴게시설_오창수량산출서_시설물단위수량1_시설물단위수량" xfId="1141" xr:uid="{00000000-0005-0000-0000-000074040000}"/>
    <cellStyle name="1_total_휴게시설_오창수량산출서_철거단위수량" xfId="1142" xr:uid="{00000000-0005-0000-0000-000075040000}"/>
    <cellStyle name="1_total_휴게시설_오창수량산출서_철거수량" xfId="1143" xr:uid="{00000000-0005-0000-0000-000076040000}"/>
    <cellStyle name="1_total_휴게시설_오창수량산출서_한수단위수량" xfId="1144" xr:uid="{00000000-0005-0000-0000-000077040000}"/>
    <cellStyle name="1_total_휴게시설_철거단위수량" xfId="1145" xr:uid="{00000000-0005-0000-0000-000078040000}"/>
    <cellStyle name="1_total_휴게시설_철거수량" xfId="1146" xr:uid="{00000000-0005-0000-0000-000079040000}"/>
    <cellStyle name="1_total_휴게시설_한수단위수량" xfId="1147" xr:uid="{00000000-0005-0000-0000-00007A040000}"/>
    <cellStyle name="1_tree" xfId="1148" xr:uid="{00000000-0005-0000-0000-00007B040000}"/>
    <cellStyle name="1_tree_10.24종합" xfId="1149" xr:uid="{00000000-0005-0000-0000-00007C040000}"/>
    <cellStyle name="1_tree_10.24종합_NEW단위수량-주산" xfId="1150" xr:uid="{00000000-0005-0000-0000-00007D040000}"/>
    <cellStyle name="1_tree_10.24종합_남대천단위수량" xfId="1151" xr:uid="{00000000-0005-0000-0000-00007E040000}"/>
    <cellStyle name="1_tree_10.24종합_단위수량" xfId="1152" xr:uid="{00000000-0005-0000-0000-00007F040000}"/>
    <cellStyle name="1_tree_10.24종합_단위수량1" xfId="1153" xr:uid="{00000000-0005-0000-0000-000080040000}"/>
    <cellStyle name="1_tree_10.24종합_단위수량15" xfId="1154" xr:uid="{00000000-0005-0000-0000-000081040000}"/>
    <cellStyle name="1_tree_10.24종합_도곡단위수량" xfId="1155" xr:uid="{00000000-0005-0000-0000-000082040000}"/>
    <cellStyle name="1_tree_10.24종합_수량산출서-11.25" xfId="1156" xr:uid="{00000000-0005-0000-0000-000083040000}"/>
    <cellStyle name="1_tree_10.24종합_수량산출서-11.25_NEW단위수량-주산" xfId="1157" xr:uid="{00000000-0005-0000-0000-000084040000}"/>
    <cellStyle name="1_tree_10.24종합_수량산출서-11.25_남대천단위수량" xfId="1158" xr:uid="{00000000-0005-0000-0000-000085040000}"/>
    <cellStyle name="1_tree_10.24종합_수량산출서-11.25_단위수량" xfId="1159" xr:uid="{00000000-0005-0000-0000-000086040000}"/>
    <cellStyle name="1_tree_10.24종합_수량산출서-11.25_단위수량1" xfId="1160" xr:uid="{00000000-0005-0000-0000-000087040000}"/>
    <cellStyle name="1_tree_10.24종합_수량산출서-11.25_단위수량15" xfId="1161" xr:uid="{00000000-0005-0000-0000-000088040000}"/>
    <cellStyle name="1_tree_10.24종합_수량산출서-11.25_도곡단위수량" xfId="1162" xr:uid="{00000000-0005-0000-0000-000089040000}"/>
    <cellStyle name="1_tree_10.24종합_수량산출서-11.25_철거단위수량" xfId="1163" xr:uid="{00000000-0005-0000-0000-00008A040000}"/>
    <cellStyle name="1_tree_10.24종합_수량산출서-11.25_철거수량" xfId="1164" xr:uid="{00000000-0005-0000-0000-00008B040000}"/>
    <cellStyle name="1_tree_10.24종합_수량산출서-11.25_한수단위수량" xfId="1165" xr:uid="{00000000-0005-0000-0000-00008C040000}"/>
    <cellStyle name="1_tree_10.24종합_수량산출서-1201" xfId="1166" xr:uid="{00000000-0005-0000-0000-00008D040000}"/>
    <cellStyle name="1_tree_10.24종합_수량산출서-1201_NEW단위수량-주산" xfId="1167" xr:uid="{00000000-0005-0000-0000-00008E040000}"/>
    <cellStyle name="1_tree_10.24종합_수량산출서-1201_남대천단위수량" xfId="1168" xr:uid="{00000000-0005-0000-0000-00008F040000}"/>
    <cellStyle name="1_tree_10.24종합_수량산출서-1201_단위수량" xfId="1169" xr:uid="{00000000-0005-0000-0000-000090040000}"/>
    <cellStyle name="1_tree_10.24종합_수량산출서-1201_단위수량1" xfId="1170" xr:uid="{00000000-0005-0000-0000-000091040000}"/>
    <cellStyle name="1_tree_10.24종합_수량산출서-1201_단위수량15" xfId="1171" xr:uid="{00000000-0005-0000-0000-000092040000}"/>
    <cellStyle name="1_tree_10.24종합_수량산출서-1201_도곡단위수량" xfId="1172" xr:uid="{00000000-0005-0000-0000-000093040000}"/>
    <cellStyle name="1_tree_10.24종합_수량산출서-1201_철거단위수량" xfId="1173" xr:uid="{00000000-0005-0000-0000-000094040000}"/>
    <cellStyle name="1_tree_10.24종합_수량산출서-1201_철거수량" xfId="1174" xr:uid="{00000000-0005-0000-0000-000095040000}"/>
    <cellStyle name="1_tree_10.24종합_수량산출서-1201_한수단위수량" xfId="1175" xr:uid="{00000000-0005-0000-0000-000096040000}"/>
    <cellStyle name="1_tree_10.24종합_시설물단위수량" xfId="1176" xr:uid="{00000000-0005-0000-0000-000097040000}"/>
    <cellStyle name="1_tree_10.24종합_시설물단위수량1" xfId="1177" xr:uid="{00000000-0005-0000-0000-000098040000}"/>
    <cellStyle name="1_tree_10.24종합_시설물단위수량1_시설물단위수량" xfId="1178" xr:uid="{00000000-0005-0000-0000-000099040000}"/>
    <cellStyle name="1_tree_10.24종합_오창수량산출서" xfId="1179" xr:uid="{00000000-0005-0000-0000-00009A040000}"/>
    <cellStyle name="1_tree_10.24종합_오창수량산출서_NEW단위수량-주산" xfId="1180" xr:uid="{00000000-0005-0000-0000-00009B040000}"/>
    <cellStyle name="1_tree_10.24종합_오창수량산출서_남대천단위수량" xfId="1181" xr:uid="{00000000-0005-0000-0000-00009C040000}"/>
    <cellStyle name="1_tree_10.24종합_오창수량산출서_단위수량" xfId="1182" xr:uid="{00000000-0005-0000-0000-00009D040000}"/>
    <cellStyle name="1_tree_10.24종합_오창수량산출서_단위수량1" xfId="1183" xr:uid="{00000000-0005-0000-0000-00009E040000}"/>
    <cellStyle name="1_tree_10.24종합_오창수량산출서_단위수량15" xfId="1184" xr:uid="{00000000-0005-0000-0000-00009F040000}"/>
    <cellStyle name="1_tree_10.24종합_오창수량산출서_도곡단위수량" xfId="1185" xr:uid="{00000000-0005-0000-0000-0000A0040000}"/>
    <cellStyle name="1_tree_10.24종합_오창수량산출서_수량산출서-11.25" xfId="1186" xr:uid="{00000000-0005-0000-0000-0000A1040000}"/>
    <cellStyle name="1_tree_10.24종합_오창수량산출서_수량산출서-11.25_NEW단위수량-주산" xfId="1187" xr:uid="{00000000-0005-0000-0000-0000A2040000}"/>
    <cellStyle name="1_tree_10.24종합_오창수량산출서_수량산출서-11.25_남대천단위수량" xfId="1188" xr:uid="{00000000-0005-0000-0000-0000A3040000}"/>
    <cellStyle name="1_tree_10.24종합_오창수량산출서_수량산출서-11.25_단위수량" xfId="1189" xr:uid="{00000000-0005-0000-0000-0000A4040000}"/>
    <cellStyle name="1_tree_10.24종합_오창수량산출서_수량산출서-11.25_단위수량1" xfId="1190" xr:uid="{00000000-0005-0000-0000-0000A5040000}"/>
    <cellStyle name="1_tree_10.24종합_오창수량산출서_수량산출서-11.25_단위수량15" xfId="1191" xr:uid="{00000000-0005-0000-0000-0000A6040000}"/>
    <cellStyle name="1_tree_10.24종합_오창수량산출서_수량산출서-11.25_도곡단위수량" xfId="1192" xr:uid="{00000000-0005-0000-0000-0000A7040000}"/>
    <cellStyle name="1_tree_10.24종합_오창수량산출서_수량산출서-11.25_철거단위수량" xfId="1193" xr:uid="{00000000-0005-0000-0000-0000A8040000}"/>
    <cellStyle name="1_tree_10.24종합_오창수량산출서_수량산출서-11.25_철거수량" xfId="1194" xr:uid="{00000000-0005-0000-0000-0000A9040000}"/>
    <cellStyle name="1_tree_10.24종합_오창수량산출서_수량산출서-11.25_한수단위수량" xfId="1195" xr:uid="{00000000-0005-0000-0000-0000AA040000}"/>
    <cellStyle name="1_tree_10.24종합_오창수량산출서_수량산출서-1201" xfId="1196" xr:uid="{00000000-0005-0000-0000-0000AB040000}"/>
    <cellStyle name="1_tree_10.24종합_오창수량산출서_수량산출서-1201_NEW단위수량-주산" xfId="1197" xr:uid="{00000000-0005-0000-0000-0000AC040000}"/>
    <cellStyle name="1_tree_10.24종합_오창수량산출서_수량산출서-1201_남대천단위수량" xfId="1198" xr:uid="{00000000-0005-0000-0000-0000AD040000}"/>
    <cellStyle name="1_tree_10.24종합_오창수량산출서_수량산출서-1201_단위수량" xfId="1199" xr:uid="{00000000-0005-0000-0000-0000AE040000}"/>
    <cellStyle name="1_tree_10.24종합_오창수량산출서_수량산출서-1201_단위수량1" xfId="1200" xr:uid="{00000000-0005-0000-0000-0000AF040000}"/>
    <cellStyle name="1_tree_10.24종합_오창수량산출서_수량산출서-1201_단위수량15" xfId="1201" xr:uid="{00000000-0005-0000-0000-0000B0040000}"/>
    <cellStyle name="1_tree_10.24종합_오창수량산출서_수량산출서-1201_도곡단위수량" xfId="1202" xr:uid="{00000000-0005-0000-0000-0000B1040000}"/>
    <cellStyle name="1_tree_10.24종합_오창수량산출서_수량산출서-1201_철거단위수량" xfId="1203" xr:uid="{00000000-0005-0000-0000-0000B2040000}"/>
    <cellStyle name="1_tree_10.24종합_오창수량산출서_수량산출서-1201_철거수량" xfId="1204" xr:uid="{00000000-0005-0000-0000-0000B3040000}"/>
    <cellStyle name="1_tree_10.24종합_오창수량산출서_수량산출서-1201_한수단위수량" xfId="1205" xr:uid="{00000000-0005-0000-0000-0000B4040000}"/>
    <cellStyle name="1_tree_10.24종합_오창수량산출서_시설물단위수량" xfId="1206" xr:uid="{00000000-0005-0000-0000-0000B5040000}"/>
    <cellStyle name="1_tree_10.24종합_오창수량산출서_시설물단위수량1" xfId="1207" xr:uid="{00000000-0005-0000-0000-0000B6040000}"/>
    <cellStyle name="1_tree_10.24종합_오창수량산출서_시설물단위수량1_시설물단위수량" xfId="1208" xr:uid="{00000000-0005-0000-0000-0000B7040000}"/>
    <cellStyle name="1_tree_10.24종합_오창수량산출서_철거단위수량" xfId="1209" xr:uid="{00000000-0005-0000-0000-0000B8040000}"/>
    <cellStyle name="1_tree_10.24종합_오창수량산출서_철거수량" xfId="1210" xr:uid="{00000000-0005-0000-0000-0000B9040000}"/>
    <cellStyle name="1_tree_10.24종합_오창수량산출서_한수단위수량" xfId="1211" xr:uid="{00000000-0005-0000-0000-0000BA040000}"/>
    <cellStyle name="1_tree_10.24종합_철거단위수량" xfId="1212" xr:uid="{00000000-0005-0000-0000-0000BB040000}"/>
    <cellStyle name="1_tree_10.24종합_철거수량" xfId="1213" xr:uid="{00000000-0005-0000-0000-0000BC040000}"/>
    <cellStyle name="1_tree_10.24종합_한수단위수량" xfId="1214" xr:uid="{00000000-0005-0000-0000-0000BD040000}"/>
    <cellStyle name="1_tree_NEW단위수량" xfId="1215" xr:uid="{00000000-0005-0000-0000-0000BE040000}"/>
    <cellStyle name="1_tree_NEW단위수량-영동" xfId="1216" xr:uid="{00000000-0005-0000-0000-0000BF040000}"/>
    <cellStyle name="1_tree_NEW단위수량-주산" xfId="1217" xr:uid="{00000000-0005-0000-0000-0000C0040000}"/>
    <cellStyle name="1_tree_관로시설물" xfId="1218" xr:uid="{00000000-0005-0000-0000-0000C1040000}"/>
    <cellStyle name="1_tree_관로시설물_NEW단위수량-주산" xfId="1219" xr:uid="{00000000-0005-0000-0000-0000C2040000}"/>
    <cellStyle name="1_tree_관로시설물_남대천단위수량" xfId="1220" xr:uid="{00000000-0005-0000-0000-0000C3040000}"/>
    <cellStyle name="1_tree_관로시설물_단위수량" xfId="1221" xr:uid="{00000000-0005-0000-0000-0000C4040000}"/>
    <cellStyle name="1_tree_관로시설물_단위수량1" xfId="1222" xr:uid="{00000000-0005-0000-0000-0000C5040000}"/>
    <cellStyle name="1_tree_관로시설물_단위수량15" xfId="1223" xr:uid="{00000000-0005-0000-0000-0000C6040000}"/>
    <cellStyle name="1_tree_관로시설물_도곡단위수량" xfId="1224" xr:uid="{00000000-0005-0000-0000-0000C7040000}"/>
    <cellStyle name="1_tree_관로시설물_수량산출서-11.25" xfId="1225" xr:uid="{00000000-0005-0000-0000-0000C8040000}"/>
    <cellStyle name="1_tree_관로시설물_수량산출서-11.25_NEW단위수량-주산" xfId="1226" xr:uid="{00000000-0005-0000-0000-0000C9040000}"/>
    <cellStyle name="1_tree_관로시설물_수량산출서-11.25_남대천단위수량" xfId="1227" xr:uid="{00000000-0005-0000-0000-0000CA040000}"/>
    <cellStyle name="1_tree_관로시설물_수량산출서-11.25_단위수량" xfId="1228" xr:uid="{00000000-0005-0000-0000-0000CB040000}"/>
    <cellStyle name="1_tree_관로시설물_수량산출서-11.25_단위수량1" xfId="1229" xr:uid="{00000000-0005-0000-0000-0000CC040000}"/>
    <cellStyle name="1_tree_관로시설물_수량산출서-11.25_단위수량15" xfId="1230" xr:uid="{00000000-0005-0000-0000-0000CD040000}"/>
    <cellStyle name="1_tree_관로시설물_수량산출서-11.25_도곡단위수량" xfId="1231" xr:uid="{00000000-0005-0000-0000-0000CE040000}"/>
    <cellStyle name="1_tree_관로시설물_수량산출서-11.25_철거단위수량" xfId="1232" xr:uid="{00000000-0005-0000-0000-0000CF040000}"/>
    <cellStyle name="1_tree_관로시설물_수량산출서-11.25_철거수량" xfId="1233" xr:uid="{00000000-0005-0000-0000-0000D0040000}"/>
    <cellStyle name="1_tree_관로시설물_수량산출서-11.25_한수단위수량" xfId="1234" xr:uid="{00000000-0005-0000-0000-0000D1040000}"/>
    <cellStyle name="1_tree_관로시설물_수량산출서-1201" xfId="1235" xr:uid="{00000000-0005-0000-0000-0000D2040000}"/>
    <cellStyle name="1_tree_관로시설물_수량산출서-1201_NEW단위수량-주산" xfId="1236" xr:uid="{00000000-0005-0000-0000-0000D3040000}"/>
    <cellStyle name="1_tree_관로시설물_수량산출서-1201_남대천단위수량" xfId="1237" xr:uid="{00000000-0005-0000-0000-0000D4040000}"/>
    <cellStyle name="1_tree_관로시설물_수량산출서-1201_단위수량" xfId="1238" xr:uid="{00000000-0005-0000-0000-0000D5040000}"/>
    <cellStyle name="1_tree_관로시설물_수량산출서-1201_단위수량1" xfId="1239" xr:uid="{00000000-0005-0000-0000-0000D6040000}"/>
    <cellStyle name="1_tree_관로시설물_수량산출서-1201_단위수량15" xfId="1240" xr:uid="{00000000-0005-0000-0000-0000D7040000}"/>
    <cellStyle name="1_tree_관로시설물_수량산출서-1201_도곡단위수량" xfId="1241" xr:uid="{00000000-0005-0000-0000-0000D8040000}"/>
    <cellStyle name="1_tree_관로시설물_수량산출서-1201_철거단위수량" xfId="1242" xr:uid="{00000000-0005-0000-0000-0000D9040000}"/>
    <cellStyle name="1_tree_관로시설물_수량산출서-1201_철거수량" xfId="1243" xr:uid="{00000000-0005-0000-0000-0000DA040000}"/>
    <cellStyle name="1_tree_관로시설물_수량산출서-1201_한수단위수량" xfId="1244" xr:uid="{00000000-0005-0000-0000-0000DB040000}"/>
    <cellStyle name="1_tree_관로시설물_시설물단위수량" xfId="1245" xr:uid="{00000000-0005-0000-0000-0000DC040000}"/>
    <cellStyle name="1_tree_관로시설물_시설물단위수량1" xfId="1246" xr:uid="{00000000-0005-0000-0000-0000DD040000}"/>
    <cellStyle name="1_tree_관로시설물_시설물단위수량1_시설물단위수량" xfId="1247" xr:uid="{00000000-0005-0000-0000-0000DE040000}"/>
    <cellStyle name="1_tree_관로시설물_오창수량산출서" xfId="1248" xr:uid="{00000000-0005-0000-0000-0000DF040000}"/>
    <cellStyle name="1_tree_관로시설물_오창수량산출서_NEW단위수량-주산" xfId="1249" xr:uid="{00000000-0005-0000-0000-0000E0040000}"/>
    <cellStyle name="1_tree_관로시설물_오창수량산출서_남대천단위수량" xfId="1250" xr:uid="{00000000-0005-0000-0000-0000E1040000}"/>
    <cellStyle name="1_tree_관로시설물_오창수량산출서_단위수량" xfId="1251" xr:uid="{00000000-0005-0000-0000-0000E2040000}"/>
    <cellStyle name="1_tree_관로시설물_오창수량산출서_단위수량1" xfId="1252" xr:uid="{00000000-0005-0000-0000-0000E3040000}"/>
    <cellStyle name="1_tree_관로시설물_오창수량산출서_단위수량15" xfId="1253" xr:uid="{00000000-0005-0000-0000-0000E4040000}"/>
    <cellStyle name="1_tree_관로시설물_오창수량산출서_도곡단위수량" xfId="1254" xr:uid="{00000000-0005-0000-0000-0000E5040000}"/>
    <cellStyle name="1_tree_관로시설물_오창수량산출서_수량산출서-11.25" xfId="1255" xr:uid="{00000000-0005-0000-0000-0000E6040000}"/>
    <cellStyle name="1_tree_관로시설물_오창수량산출서_수량산출서-11.25_NEW단위수량-주산" xfId="1256" xr:uid="{00000000-0005-0000-0000-0000E7040000}"/>
    <cellStyle name="1_tree_관로시설물_오창수량산출서_수량산출서-11.25_남대천단위수량" xfId="1257" xr:uid="{00000000-0005-0000-0000-0000E8040000}"/>
    <cellStyle name="1_tree_관로시설물_오창수량산출서_수량산출서-11.25_단위수량" xfId="1258" xr:uid="{00000000-0005-0000-0000-0000E9040000}"/>
    <cellStyle name="1_tree_관로시설물_오창수량산출서_수량산출서-11.25_단위수량1" xfId="1259" xr:uid="{00000000-0005-0000-0000-0000EA040000}"/>
    <cellStyle name="1_tree_관로시설물_오창수량산출서_수량산출서-11.25_단위수량15" xfId="1260" xr:uid="{00000000-0005-0000-0000-0000EB040000}"/>
    <cellStyle name="1_tree_관로시설물_오창수량산출서_수량산출서-11.25_도곡단위수량" xfId="1261" xr:uid="{00000000-0005-0000-0000-0000EC040000}"/>
    <cellStyle name="1_tree_관로시설물_오창수량산출서_수량산출서-11.25_철거단위수량" xfId="1262" xr:uid="{00000000-0005-0000-0000-0000ED040000}"/>
    <cellStyle name="1_tree_관로시설물_오창수량산출서_수량산출서-11.25_철거수량" xfId="1263" xr:uid="{00000000-0005-0000-0000-0000EE040000}"/>
    <cellStyle name="1_tree_관로시설물_오창수량산출서_수량산출서-11.25_한수단위수량" xfId="1264" xr:uid="{00000000-0005-0000-0000-0000EF040000}"/>
    <cellStyle name="1_tree_관로시설물_오창수량산출서_수량산출서-1201" xfId="1265" xr:uid="{00000000-0005-0000-0000-0000F0040000}"/>
    <cellStyle name="1_tree_관로시설물_오창수량산출서_수량산출서-1201_NEW단위수량-주산" xfId="1266" xr:uid="{00000000-0005-0000-0000-0000F1040000}"/>
    <cellStyle name="1_tree_관로시설물_오창수량산출서_수량산출서-1201_남대천단위수량" xfId="1267" xr:uid="{00000000-0005-0000-0000-0000F2040000}"/>
    <cellStyle name="1_tree_관로시설물_오창수량산출서_수량산출서-1201_단위수량" xfId="1268" xr:uid="{00000000-0005-0000-0000-0000F3040000}"/>
    <cellStyle name="1_tree_관로시설물_오창수량산출서_수량산출서-1201_단위수량1" xfId="1269" xr:uid="{00000000-0005-0000-0000-0000F4040000}"/>
    <cellStyle name="1_tree_관로시설물_오창수량산출서_수량산출서-1201_단위수량15" xfId="1270" xr:uid="{00000000-0005-0000-0000-0000F5040000}"/>
    <cellStyle name="1_tree_관로시설물_오창수량산출서_수량산출서-1201_도곡단위수량" xfId="1271" xr:uid="{00000000-0005-0000-0000-0000F6040000}"/>
    <cellStyle name="1_tree_관로시설물_오창수량산출서_수량산출서-1201_철거단위수량" xfId="1272" xr:uid="{00000000-0005-0000-0000-0000F7040000}"/>
    <cellStyle name="1_tree_관로시설물_오창수량산출서_수량산출서-1201_철거수량" xfId="1273" xr:uid="{00000000-0005-0000-0000-0000F8040000}"/>
    <cellStyle name="1_tree_관로시설물_오창수량산출서_수량산출서-1201_한수단위수량" xfId="1274" xr:uid="{00000000-0005-0000-0000-0000F9040000}"/>
    <cellStyle name="1_tree_관로시설물_오창수량산출서_시설물단위수량" xfId="1275" xr:uid="{00000000-0005-0000-0000-0000FA040000}"/>
    <cellStyle name="1_tree_관로시설물_오창수량산출서_시설물단위수량1" xfId="1276" xr:uid="{00000000-0005-0000-0000-0000FB040000}"/>
    <cellStyle name="1_tree_관로시설물_오창수량산출서_시설물단위수량1_시설물단위수량" xfId="1277" xr:uid="{00000000-0005-0000-0000-0000FC040000}"/>
    <cellStyle name="1_tree_관로시설물_오창수량산출서_철거단위수량" xfId="1278" xr:uid="{00000000-0005-0000-0000-0000FD040000}"/>
    <cellStyle name="1_tree_관로시설물_오창수량산출서_철거수량" xfId="1279" xr:uid="{00000000-0005-0000-0000-0000FE040000}"/>
    <cellStyle name="1_tree_관로시설물_오창수량산출서_한수단위수량" xfId="1280" xr:uid="{00000000-0005-0000-0000-0000FF040000}"/>
    <cellStyle name="1_tree_관로시설물_철거단위수량" xfId="1281" xr:uid="{00000000-0005-0000-0000-000000050000}"/>
    <cellStyle name="1_tree_관로시설물_철거수량" xfId="1282" xr:uid="{00000000-0005-0000-0000-000001050000}"/>
    <cellStyle name="1_tree_관로시설물_한수단위수량" xfId="1283" xr:uid="{00000000-0005-0000-0000-000002050000}"/>
    <cellStyle name="1_tree_구조물,조형물,수목보호" xfId="1284" xr:uid="{00000000-0005-0000-0000-000003050000}"/>
    <cellStyle name="1_tree_구조물,조형물,수목보호_NEW단위수량-주산" xfId="1285" xr:uid="{00000000-0005-0000-0000-000004050000}"/>
    <cellStyle name="1_tree_구조물,조형물,수목보호_남대천단위수량" xfId="1286" xr:uid="{00000000-0005-0000-0000-000005050000}"/>
    <cellStyle name="1_tree_구조물,조형물,수목보호_단위수량" xfId="1287" xr:uid="{00000000-0005-0000-0000-000006050000}"/>
    <cellStyle name="1_tree_구조물,조형물,수목보호_단위수량1" xfId="1288" xr:uid="{00000000-0005-0000-0000-000007050000}"/>
    <cellStyle name="1_tree_구조물,조형물,수목보호_단위수량15" xfId="1289" xr:uid="{00000000-0005-0000-0000-000008050000}"/>
    <cellStyle name="1_tree_구조물,조형물,수목보호_도곡단위수량" xfId="1290" xr:uid="{00000000-0005-0000-0000-000009050000}"/>
    <cellStyle name="1_tree_구조물,조형물,수목보호_수량산출서-11.25" xfId="1291" xr:uid="{00000000-0005-0000-0000-00000A050000}"/>
    <cellStyle name="1_tree_구조물,조형물,수목보호_수량산출서-11.25_NEW단위수량-주산" xfId="1292" xr:uid="{00000000-0005-0000-0000-00000B050000}"/>
    <cellStyle name="1_tree_구조물,조형물,수목보호_수량산출서-11.25_남대천단위수량" xfId="1293" xr:uid="{00000000-0005-0000-0000-00000C050000}"/>
    <cellStyle name="1_tree_구조물,조형물,수목보호_수량산출서-11.25_단위수량" xfId="1294" xr:uid="{00000000-0005-0000-0000-00000D050000}"/>
    <cellStyle name="1_tree_구조물,조형물,수목보호_수량산출서-11.25_단위수량1" xfId="1295" xr:uid="{00000000-0005-0000-0000-00000E050000}"/>
    <cellStyle name="1_tree_구조물,조형물,수목보호_수량산출서-11.25_단위수량15" xfId="1296" xr:uid="{00000000-0005-0000-0000-00000F050000}"/>
    <cellStyle name="1_tree_구조물,조형물,수목보호_수량산출서-11.25_도곡단위수량" xfId="1297" xr:uid="{00000000-0005-0000-0000-000010050000}"/>
    <cellStyle name="1_tree_구조물,조형물,수목보호_수량산출서-11.25_철거단위수량" xfId="1298" xr:uid="{00000000-0005-0000-0000-000011050000}"/>
    <cellStyle name="1_tree_구조물,조형물,수목보호_수량산출서-11.25_철거수량" xfId="1299" xr:uid="{00000000-0005-0000-0000-000012050000}"/>
    <cellStyle name="1_tree_구조물,조형물,수목보호_수량산출서-11.25_한수단위수량" xfId="1300" xr:uid="{00000000-0005-0000-0000-000013050000}"/>
    <cellStyle name="1_tree_구조물,조형물,수목보호_수량산출서-1201" xfId="1301" xr:uid="{00000000-0005-0000-0000-000014050000}"/>
    <cellStyle name="1_tree_구조물,조형물,수목보호_수량산출서-1201_NEW단위수량-주산" xfId="1302" xr:uid="{00000000-0005-0000-0000-000015050000}"/>
    <cellStyle name="1_tree_구조물,조형물,수목보호_수량산출서-1201_남대천단위수량" xfId="1303" xr:uid="{00000000-0005-0000-0000-000016050000}"/>
    <cellStyle name="1_tree_구조물,조형물,수목보호_수량산출서-1201_단위수량" xfId="1304" xr:uid="{00000000-0005-0000-0000-000017050000}"/>
    <cellStyle name="1_tree_구조물,조형물,수목보호_수량산출서-1201_단위수량1" xfId="1305" xr:uid="{00000000-0005-0000-0000-000018050000}"/>
    <cellStyle name="1_tree_구조물,조형물,수목보호_수량산출서-1201_단위수량15" xfId="1306" xr:uid="{00000000-0005-0000-0000-000019050000}"/>
    <cellStyle name="1_tree_구조물,조형물,수목보호_수량산출서-1201_도곡단위수량" xfId="1307" xr:uid="{00000000-0005-0000-0000-00001A050000}"/>
    <cellStyle name="1_tree_구조물,조형물,수목보호_수량산출서-1201_철거단위수량" xfId="1308" xr:uid="{00000000-0005-0000-0000-00001B050000}"/>
    <cellStyle name="1_tree_구조물,조형물,수목보호_수량산출서-1201_철거수량" xfId="1309" xr:uid="{00000000-0005-0000-0000-00001C050000}"/>
    <cellStyle name="1_tree_구조물,조형물,수목보호_수량산출서-1201_한수단위수량" xfId="1310" xr:uid="{00000000-0005-0000-0000-00001D050000}"/>
    <cellStyle name="1_tree_구조물,조형물,수목보호_시설물단위수량" xfId="1311" xr:uid="{00000000-0005-0000-0000-00001E050000}"/>
    <cellStyle name="1_tree_구조물,조형물,수목보호_시설물단위수량1" xfId="1312" xr:uid="{00000000-0005-0000-0000-00001F050000}"/>
    <cellStyle name="1_tree_구조물,조형물,수목보호_시설물단위수량1_시설물단위수량" xfId="1313" xr:uid="{00000000-0005-0000-0000-000020050000}"/>
    <cellStyle name="1_tree_구조물,조형물,수목보호_오창수량산출서" xfId="1314" xr:uid="{00000000-0005-0000-0000-000021050000}"/>
    <cellStyle name="1_tree_구조물,조형물,수목보호_오창수량산출서_NEW단위수량-주산" xfId="1315" xr:uid="{00000000-0005-0000-0000-000022050000}"/>
    <cellStyle name="1_tree_구조물,조형물,수목보호_오창수량산출서_남대천단위수량" xfId="1316" xr:uid="{00000000-0005-0000-0000-000023050000}"/>
    <cellStyle name="1_tree_구조물,조형물,수목보호_오창수량산출서_단위수량" xfId="1317" xr:uid="{00000000-0005-0000-0000-000024050000}"/>
    <cellStyle name="1_tree_구조물,조형물,수목보호_오창수량산출서_단위수량1" xfId="1318" xr:uid="{00000000-0005-0000-0000-000025050000}"/>
    <cellStyle name="1_tree_구조물,조형물,수목보호_오창수량산출서_단위수량15" xfId="1319" xr:uid="{00000000-0005-0000-0000-000026050000}"/>
    <cellStyle name="1_tree_구조물,조형물,수목보호_오창수량산출서_도곡단위수량" xfId="1320" xr:uid="{00000000-0005-0000-0000-000027050000}"/>
    <cellStyle name="1_tree_구조물,조형물,수목보호_오창수량산출서_수량산출서-11.25" xfId="1321" xr:uid="{00000000-0005-0000-0000-000028050000}"/>
    <cellStyle name="1_tree_구조물,조형물,수목보호_오창수량산출서_수량산출서-11.25_NEW단위수량-주산" xfId="1322" xr:uid="{00000000-0005-0000-0000-000029050000}"/>
    <cellStyle name="1_tree_구조물,조형물,수목보호_오창수량산출서_수량산출서-11.25_남대천단위수량" xfId="1323" xr:uid="{00000000-0005-0000-0000-00002A050000}"/>
    <cellStyle name="1_tree_구조물,조형물,수목보호_오창수량산출서_수량산출서-11.25_단위수량" xfId="1324" xr:uid="{00000000-0005-0000-0000-00002B050000}"/>
    <cellStyle name="1_tree_구조물,조형물,수목보호_오창수량산출서_수량산출서-11.25_단위수량1" xfId="1325" xr:uid="{00000000-0005-0000-0000-00002C050000}"/>
    <cellStyle name="1_tree_구조물,조형물,수목보호_오창수량산출서_수량산출서-11.25_단위수량15" xfId="1326" xr:uid="{00000000-0005-0000-0000-00002D050000}"/>
    <cellStyle name="1_tree_구조물,조형물,수목보호_오창수량산출서_수량산출서-11.25_도곡단위수량" xfId="1327" xr:uid="{00000000-0005-0000-0000-00002E050000}"/>
    <cellStyle name="1_tree_구조물,조형물,수목보호_오창수량산출서_수량산출서-11.25_철거단위수량" xfId="1328" xr:uid="{00000000-0005-0000-0000-00002F050000}"/>
    <cellStyle name="1_tree_구조물,조형물,수목보호_오창수량산출서_수량산출서-11.25_철거수량" xfId="1329" xr:uid="{00000000-0005-0000-0000-000030050000}"/>
    <cellStyle name="1_tree_구조물,조형물,수목보호_오창수량산출서_수량산출서-11.25_한수단위수량" xfId="1330" xr:uid="{00000000-0005-0000-0000-000031050000}"/>
    <cellStyle name="1_tree_구조물,조형물,수목보호_오창수량산출서_수량산출서-1201" xfId="1331" xr:uid="{00000000-0005-0000-0000-000032050000}"/>
    <cellStyle name="1_tree_구조물,조형물,수목보호_오창수량산출서_수량산출서-1201_NEW단위수량-주산" xfId="1332" xr:uid="{00000000-0005-0000-0000-000033050000}"/>
    <cellStyle name="1_tree_구조물,조형물,수목보호_오창수량산출서_수량산출서-1201_남대천단위수량" xfId="1333" xr:uid="{00000000-0005-0000-0000-000034050000}"/>
    <cellStyle name="1_tree_구조물,조형물,수목보호_오창수량산출서_수량산출서-1201_단위수량" xfId="1334" xr:uid="{00000000-0005-0000-0000-000035050000}"/>
    <cellStyle name="1_tree_구조물,조형물,수목보호_오창수량산출서_수량산출서-1201_단위수량1" xfId="1335" xr:uid="{00000000-0005-0000-0000-000036050000}"/>
    <cellStyle name="1_tree_구조물,조형물,수목보호_오창수량산출서_수량산출서-1201_단위수량15" xfId="1336" xr:uid="{00000000-0005-0000-0000-000037050000}"/>
    <cellStyle name="1_tree_구조물,조형물,수목보호_오창수량산출서_수량산출서-1201_도곡단위수량" xfId="1337" xr:uid="{00000000-0005-0000-0000-000038050000}"/>
    <cellStyle name="1_tree_구조물,조형물,수목보호_오창수량산출서_수량산출서-1201_철거단위수량" xfId="1338" xr:uid="{00000000-0005-0000-0000-000039050000}"/>
    <cellStyle name="1_tree_구조물,조형물,수목보호_오창수량산출서_수량산출서-1201_철거수량" xfId="1339" xr:uid="{00000000-0005-0000-0000-00003A050000}"/>
    <cellStyle name="1_tree_구조물,조형물,수목보호_오창수량산출서_수량산출서-1201_한수단위수량" xfId="1340" xr:uid="{00000000-0005-0000-0000-00003B050000}"/>
    <cellStyle name="1_tree_구조물,조형물,수목보호_오창수량산출서_시설물단위수량" xfId="1341" xr:uid="{00000000-0005-0000-0000-00003C050000}"/>
    <cellStyle name="1_tree_구조물,조형물,수목보호_오창수량산출서_시설물단위수량1" xfId="1342" xr:uid="{00000000-0005-0000-0000-00003D050000}"/>
    <cellStyle name="1_tree_구조물,조형물,수목보호_오창수량산출서_시설물단위수량1_시설물단위수량" xfId="1343" xr:uid="{00000000-0005-0000-0000-00003E050000}"/>
    <cellStyle name="1_tree_구조물,조형물,수목보호_오창수량산출서_철거단위수량" xfId="1344" xr:uid="{00000000-0005-0000-0000-00003F050000}"/>
    <cellStyle name="1_tree_구조물,조형물,수목보호_오창수량산출서_철거수량" xfId="1345" xr:uid="{00000000-0005-0000-0000-000040050000}"/>
    <cellStyle name="1_tree_구조물,조형물,수목보호_오창수량산출서_한수단위수량" xfId="1346" xr:uid="{00000000-0005-0000-0000-000041050000}"/>
    <cellStyle name="1_tree_구조물,조형물,수목보호_철거단위수량" xfId="1347" xr:uid="{00000000-0005-0000-0000-000042050000}"/>
    <cellStyle name="1_tree_구조물,조형물,수목보호_철거수량" xfId="1348" xr:uid="{00000000-0005-0000-0000-000043050000}"/>
    <cellStyle name="1_tree_구조물,조형물,수목보호_한수단위수량" xfId="1349" xr:uid="{00000000-0005-0000-0000-000044050000}"/>
    <cellStyle name="1_tree_남대천단위수량" xfId="1350" xr:uid="{00000000-0005-0000-0000-000045050000}"/>
    <cellStyle name="1_tree_단위1" xfId="1351" xr:uid="{00000000-0005-0000-0000-000046050000}"/>
    <cellStyle name="1_tree_단위수량" xfId="1352" xr:uid="{00000000-0005-0000-0000-000047050000}"/>
    <cellStyle name="1_tree_단위수량1" xfId="1353" xr:uid="{00000000-0005-0000-0000-000048050000}"/>
    <cellStyle name="1_tree_단위수량15" xfId="1354" xr:uid="{00000000-0005-0000-0000-000049050000}"/>
    <cellStyle name="1_tree_단위수량산출" xfId="1355" xr:uid="{00000000-0005-0000-0000-00004A050000}"/>
    <cellStyle name="1_tree_단위수량산출_NEW단위수량-주산" xfId="1356" xr:uid="{00000000-0005-0000-0000-00004B050000}"/>
    <cellStyle name="1_tree_단위수량산출_남대천단위수량" xfId="1357" xr:uid="{00000000-0005-0000-0000-00004C050000}"/>
    <cellStyle name="1_tree_단위수량산출_단위수량" xfId="1358" xr:uid="{00000000-0005-0000-0000-00004D050000}"/>
    <cellStyle name="1_tree_단위수량산출_단위수량1" xfId="1359" xr:uid="{00000000-0005-0000-0000-00004E050000}"/>
    <cellStyle name="1_tree_단위수량산출_단위수량15" xfId="1360" xr:uid="{00000000-0005-0000-0000-00004F050000}"/>
    <cellStyle name="1_tree_단위수량산출_도곡단위수량" xfId="1361" xr:uid="{00000000-0005-0000-0000-000050050000}"/>
    <cellStyle name="1_tree_단위수량산출_수량산출서-11.25" xfId="1362" xr:uid="{00000000-0005-0000-0000-000051050000}"/>
    <cellStyle name="1_tree_단위수량산출_수량산출서-11.25_NEW단위수량-주산" xfId="1363" xr:uid="{00000000-0005-0000-0000-000052050000}"/>
    <cellStyle name="1_tree_단위수량산출_수량산출서-11.25_남대천단위수량" xfId="1364" xr:uid="{00000000-0005-0000-0000-000053050000}"/>
    <cellStyle name="1_tree_단위수량산출_수량산출서-11.25_단위수량" xfId="1365" xr:uid="{00000000-0005-0000-0000-000054050000}"/>
    <cellStyle name="1_tree_단위수량산출_수량산출서-11.25_단위수량1" xfId="1366" xr:uid="{00000000-0005-0000-0000-000055050000}"/>
    <cellStyle name="1_tree_단위수량산출_수량산출서-11.25_단위수량15" xfId="1367" xr:uid="{00000000-0005-0000-0000-000056050000}"/>
    <cellStyle name="1_tree_단위수량산출_수량산출서-11.25_도곡단위수량" xfId="1368" xr:uid="{00000000-0005-0000-0000-000057050000}"/>
    <cellStyle name="1_tree_단위수량산출_수량산출서-11.25_철거단위수량" xfId="1369" xr:uid="{00000000-0005-0000-0000-000058050000}"/>
    <cellStyle name="1_tree_단위수량산출_수량산출서-11.25_철거수량" xfId="1370" xr:uid="{00000000-0005-0000-0000-000059050000}"/>
    <cellStyle name="1_tree_단위수량산출_수량산출서-11.25_한수단위수량" xfId="1371" xr:uid="{00000000-0005-0000-0000-00005A050000}"/>
    <cellStyle name="1_tree_단위수량산출_수량산출서-1201" xfId="1372" xr:uid="{00000000-0005-0000-0000-00005B050000}"/>
    <cellStyle name="1_tree_단위수량산출_수량산출서-1201_NEW단위수량-주산" xfId="1373" xr:uid="{00000000-0005-0000-0000-00005C050000}"/>
    <cellStyle name="1_tree_단위수량산출_수량산출서-1201_남대천단위수량" xfId="1374" xr:uid="{00000000-0005-0000-0000-00005D050000}"/>
    <cellStyle name="1_tree_단위수량산출_수량산출서-1201_단위수량" xfId="1375" xr:uid="{00000000-0005-0000-0000-00005E050000}"/>
    <cellStyle name="1_tree_단위수량산출_수량산출서-1201_단위수량1" xfId="1376" xr:uid="{00000000-0005-0000-0000-00005F050000}"/>
    <cellStyle name="1_tree_단위수량산출_수량산출서-1201_단위수량15" xfId="1377" xr:uid="{00000000-0005-0000-0000-000060050000}"/>
    <cellStyle name="1_tree_단위수량산출_수량산출서-1201_도곡단위수량" xfId="1378" xr:uid="{00000000-0005-0000-0000-000061050000}"/>
    <cellStyle name="1_tree_단위수량산출_수량산출서-1201_철거단위수량" xfId="1379" xr:uid="{00000000-0005-0000-0000-000062050000}"/>
    <cellStyle name="1_tree_단위수량산출_수량산출서-1201_철거수량" xfId="1380" xr:uid="{00000000-0005-0000-0000-000063050000}"/>
    <cellStyle name="1_tree_단위수량산출_수량산출서-1201_한수단위수량" xfId="1381" xr:uid="{00000000-0005-0000-0000-000064050000}"/>
    <cellStyle name="1_tree_단위수량산출_시설물단위수량" xfId="1382" xr:uid="{00000000-0005-0000-0000-000065050000}"/>
    <cellStyle name="1_tree_단위수량산출_시설물단위수량1" xfId="1383" xr:uid="{00000000-0005-0000-0000-000066050000}"/>
    <cellStyle name="1_tree_단위수량산출_시설물단위수량1_시설물단위수량" xfId="1384" xr:uid="{00000000-0005-0000-0000-000067050000}"/>
    <cellStyle name="1_tree_단위수량산출_오창수량산출서" xfId="1385" xr:uid="{00000000-0005-0000-0000-000068050000}"/>
    <cellStyle name="1_tree_단위수량산출_오창수량산출서_NEW단위수량-주산" xfId="1386" xr:uid="{00000000-0005-0000-0000-000069050000}"/>
    <cellStyle name="1_tree_단위수량산출_오창수량산출서_남대천단위수량" xfId="1387" xr:uid="{00000000-0005-0000-0000-00006A050000}"/>
    <cellStyle name="1_tree_단위수량산출_오창수량산출서_단위수량" xfId="1388" xr:uid="{00000000-0005-0000-0000-00006B050000}"/>
    <cellStyle name="1_tree_단위수량산출_오창수량산출서_단위수량1" xfId="1389" xr:uid="{00000000-0005-0000-0000-00006C050000}"/>
    <cellStyle name="1_tree_단위수량산출_오창수량산출서_단위수량15" xfId="1390" xr:uid="{00000000-0005-0000-0000-00006D050000}"/>
    <cellStyle name="1_tree_단위수량산출_오창수량산출서_도곡단위수량" xfId="1391" xr:uid="{00000000-0005-0000-0000-00006E050000}"/>
    <cellStyle name="1_tree_단위수량산출_오창수량산출서_수량산출서-11.25" xfId="1392" xr:uid="{00000000-0005-0000-0000-00006F050000}"/>
    <cellStyle name="1_tree_단위수량산출_오창수량산출서_수량산출서-11.25_NEW단위수량-주산" xfId="1393" xr:uid="{00000000-0005-0000-0000-000070050000}"/>
    <cellStyle name="1_tree_단위수량산출_오창수량산출서_수량산출서-11.25_남대천단위수량" xfId="1394" xr:uid="{00000000-0005-0000-0000-000071050000}"/>
    <cellStyle name="1_tree_단위수량산출_오창수량산출서_수량산출서-11.25_단위수량" xfId="1395" xr:uid="{00000000-0005-0000-0000-000072050000}"/>
    <cellStyle name="1_tree_단위수량산출_오창수량산출서_수량산출서-11.25_단위수량1" xfId="1396" xr:uid="{00000000-0005-0000-0000-000073050000}"/>
    <cellStyle name="1_tree_단위수량산출_오창수량산출서_수량산출서-11.25_단위수량15" xfId="1397" xr:uid="{00000000-0005-0000-0000-000074050000}"/>
    <cellStyle name="1_tree_단위수량산출_오창수량산출서_수량산출서-11.25_도곡단위수량" xfId="1398" xr:uid="{00000000-0005-0000-0000-000075050000}"/>
    <cellStyle name="1_tree_단위수량산출_오창수량산출서_수량산출서-11.25_철거단위수량" xfId="1399" xr:uid="{00000000-0005-0000-0000-000076050000}"/>
    <cellStyle name="1_tree_단위수량산출_오창수량산출서_수량산출서-11.25_철거수량" xfId="1400" xr:uid="{00000000-0005-0000-0000-000077050000}"/>
    <cellStyle name="1_tree_단위수량산출_오창수량산출서_수량산출서-11.25_한수단위수량" xfId="1401" xr:uid="{00000000-0005-0000-0000-000078050000}"/>
    <cellStyle name="1_tree_단위수량산출_오창수량산출서_수량산출서-1201" xfId="1402" xr:uid="{00000000-0005-0000-0000-000079050000}"/>
    <cellStyle name="1_tree_단위수량산출_오창수량산출서_수량산출서-1201_NEW단위수량-주산" xfId="1403" xr:uid="{00000000-0005-0000-0000-00007A050000}"/>
    <cellStyle name="1_tree_단위수량산출_오창수량산출서_수량산출서-1201_남대천단위수량" xfId="1404" xr:uid="{00000000-0005-0000-0000-00007B050000}"/>
    <cellStyle name="1_tree_단위수량산출_오창수량산출서_수량산출서-1201_단위수량" xfId="1405" xr:uid="{00000000-0005-0000-0000-00007C050000}"/>
    <cellStyle name="1_tree_단위수량산출_오창수량산출서_수량산출서-1201_단위수량1" xfId="1406" xr:uid="{00000000-0005-0000-0000-00007D050000}"/>
    <cellStyle name="1_tree_단위수량산출_오창수량산출서_수량산출서-1201_단위수량15" xfId="1407" xr:uid="{00000000-0005-0000-0000-00007E050000}"/>
    <cellStyle name="1_tree_단위수량산출_오창수량산출서_수량산출서-1201_도곡단위수량" xfId="1408" xr:uid="{00000000-0005-0000-0000-00007F050000}"/>
    <cellStyle name="1_tree_단위수량산출_오창수량산출서_수량산출서-1201_철거단위수량" xfId="1409" xr:uid="{00000000-0005-0000-0000-000080050000}"/>
    <cellStyle name="1_tree_단위수량산출_오창수량산출서_수량산출서-1201_철거수량" xfId="1410" xr:uid="{00000000-0005-0000-0000-000081050000}"/>
    <cellStyle name="1_tree_단위수량산출_오창수량산출서_수량산출서-1201_한수단위수량" xfId="1411" xr:uid="{00000000-0005-0000-0000-000082050000}"/>
    <cellStyle name="1_tree_단위수량산출_오창수량산출서_시설물단위수량" xfId="1412" xr:uid="{00000000-0005-0000-0000-000083050000}"/>
    <cellStyle name="1_tree_단위수량산출_오창수량산출서_시설물단위수량1" xfId="1413" xr:uid="{00000000-0005-0000-0000-000084050000}"/>
    <cellStyle name="1_tree_단위수량산출_오창수량산출서_시설물단위수량1_시설물단위수량" xfId="1414" xr:uid="{00000000-0005-0000-0000-000085050000}"/>
    <cellStyle name="1_tree_단위수량산출_오창수량산출서_철거단위수량" xfId="1415" xr:uid="{00000000-0005-0000-0000-000086050000}"/>
    <cellStyle name="1_tree_단위수량산출_오창수량산출서_철거수량" xfId="1416" xr:uid="{00000000-0005-0000-0000-000087050000}"/>
    <cellStyle name="1_tree_단위수량산출_오창수량산출서_한수단위수량" xfId="1417" xr:uid="{00000000-0005-0000-0000-000088050000}"/>
    <cellStyle name="1_tree_단위수량산출_용평단위수량" xfId="1418" xr:uid="{00000000-0005-0000-0000-000089050000}"/>
    <cellStyle name="1_tree_단위수량산출_철거단위수량" xfId="1419" xr:uid="{00000000-0005-0000-0000-00008A050000}"/>
    <cellStyle name="1_tree_단위수량산출_철거수량" xfId="1420" xr:uid="{00000000-0005-0000-0000-00008B050000}"/>
    <cellStyle name="1_tree_단위수량산출_한수단위수량" xfId="1421" xr:uid="{00000000-0005-0000-0000-00008C050000}"/>
    <cellStyle name="1_tree_단위수량산출1" xfId="1422" xr:uid="{00000000-0005-0000-0000-00008D050000}"/>
    <cellStyle name="1_tree_단위수량산출-1" xfId="1423" xr:uid="{00000000-0005-0000-0000-00008E050000}"/>
    <cellStyle name="1_tree_단위수량산출1_1" xfId="1424" xr:uid="{00000000-0005-0000-0000-00008F050000}"/>
    <cellStyle name="1_tree_단위수량산출1_NEW단위수량-주산" xfId="1425" xr:uid="{00000000-0005-0000-0000-000090050000}"/>
    <cellStyle name="1_tree_단위수량산출-1_NEW단위수량-주산" xfId="1426" xr:uid="{00000000-0005-0000-0000-000091050000}"/>
    <cellStyle name="1_tree_단위수량산출1_남대천단위수량" xfId="1427" xr:uid="{00000000-0005-0000-0000-000092050000}"/>
    <cellStyle name="1_tree_단위수량산출-1_남대천단위수량" xfId="1428" xr:uid="{00000000-0005-0000-0000-000093050000}"/>
    <cellStyle name="1_tree_단위수량산출1_단위수량" xfId="1429" xr:uid="{00000000-0005-0000-0000-000094050000}"/>
    <cellStyle name="1_tree_단위수량산출-1_단위수량" xfId="1430" xr:uid="{00000000-0005-0000-0000-000095050000}"/>
    <cellStyle name="1_tree_단위수량산출1_단위수량1" xfId="1431" xr:uid="{00000000-0005-0000-0000-000096050000}"/>
    <cellStyle name="1_tree_단위수량산출-1_단위수량1" xfId="1432" xr:uid="{00000000-0005-0000-0000-000097050000}"/>
    <cellStyle name="1_tree_단위수량산출1_단위수량15" xfId="1433" xr:uid="{00000000-0005-0000-0000-000098050000}"/>
    <cellStyle name="1_tree_단위수량산출-1_단위수량15" xfId="1434" xr:uid="{00000000-0005-0000-0000-000099050000}"/>
    <cellStyle name="1_tree_단위수량산출1_도곡단위수량" xfId="1435" xr:uid="{00000000-0005-0000-0000-00009A050000}"/>
    <cellStyle name="1_tree_단위수량산출-1_도곡단위수량" xfId="1436" xr:uid="{00000000-0005-0000-0000-00009B050000}"/>
    <cellStyle name="1_tree_단위수량산출1_수량산출서-11.25" xfId="1437" xr:uid="{00000000-0005-0000-0000-00009C050000}"/>
    <cellStyle name="1_tree_단위수량산출-1_수량산출서-11.25" xfId="1438" xr:uid="{00000000-0005-0000-0000-00009D050000}"/>
    <cellStyle name="1_tree_단위수량산출1_수량산출서-11.25_NEW단위수량-주산" xfId="1439" xr:uid="{00000000-0005-0000-0000-00009E050000}"/>
    <cellStyle name="1_tree_단위수량산출-1_수량산출서-11.25_NEW단위수량-주산" xfId="1440" xr:uid="{00000000-0005-0000-0000-00009F050000}"/>
    <cellStyle name="1_tree_단위수량산출1_수량산출서-11.25_남대천단위수량" xfId="1441" xr:uid="{00000000-0005-0000-0000-0000A0050000}"/>
    <cellStyle name="1_tree_단위수량산출-1_수량산출서-11.25_남대천단위수량" xfId="1442" xr:uid="{00000000-0005-0000-0000-0000A1050000}"/>
    <cellStyle name="1_tree_단위수량산출1_수량산출서-11.25_단위수량" xfId="1443" xr:uid="{00000000-0005-0000-0000-0000A2050000}"/>
    <cellStyle name="1_tree_단위수량산출-1_수량산출서-11.25_단위수량" xfId="1444" xr:uid="{00000000-0005-0000-0000-0000A3050000}"/>
    <cellStyle name="1_tree_단위수량산출1_수량산출서-11.25_단위수량1" xfId="1445" xr:uid="{00000000-0005-0000-0000-0000A4050000}"/>
    <cellStyle name="1_tree_단위수량산출-1_수량산출서-11.25_단위수량1" xfId="1446" xr:uid="{00000000-0005-0000-0000-0000A5050000}"/>
    <cellStyle name="1_tree_단위수량산출1_수량산출서-11.25_단위수량15" xfId="1447" xr:uid="{00000000-0005-0000-0000-0000A6050000}"/>
    <cellStyle name="1_tree_단위수량산출-1_수량산출서-11.25_단위수량15" xfId="1448" xr:uid="{00000000-0005-0000-0000-0000A7050000}"/>
    <cellStyle name="1_tree_단위수량산출1_수량산출서-11.25_도곡단위수량" xfId="1449" xr:uid="{00000000-0005-0000-0000-0000A8050000}"/>
    <cellStyle name="1_tree_단위수량산출-1_수량산출서-11.25_도곡단위수량" xfId="1450" xr:uid="{00000000-0005-0000-0000-0000A9050000}"/>
    <cellStyle name="1_tree_단위수량산출1_수량산출서-11.25_철거단위수량" xfId="1451" xr:uid="{00000000-0005-0000-0000-0000AA050000}"/>
    <cellStyle name="1_tree_단위수량산출-1_수량산출서-11.25_철거단위수량" xfId="1452" xr:uid="{00000000-0005-0000-0000-0000AB050000}"/>
    <cellStyle name="1_tree_단위수량산출1_수량산출서-11.25_철거수량" xfId="1453" xr:uid="{00000000-0005-0000-0000-0000AC050000}"/>
    <cellStyle name="1_tree_단위수량산출-1_수량산출서-11.25_철거수량" xfId="1454" xr:uid="{00000000-0005-0000-0000-0000AD050000}"/>
    <cellStyle name="1_tree_단위수량산출1_수량산출서-11.25_한수단위수량" xfId="1455" xr:uid="{00000000-0005-0000-0000-0000AE050000}"/>
    <cellStyle name="1_tree_단위수량산출-1_수량산출서-11.25_한수단위수량" xfId="1456" xr:uid="{00000000-0005-0000-0000-0000AF050000}"/>
    <cellStyle name="1_tree_단위수량산출1_수량산출서-1201" xfId="1457" xr:uid="{00000000-0005-0000-0000-0000B0050000}"/>
    <cellStyle name="1_tree_단위수량산출-1_수량산출서-1201" xfId="1458" xr:uid="{00000000-0005-0000-0000-0000B1050000}"/>
    <cellStyle name="1_tree_단위수량산출1_수량산출서-1201_NEW단위수량-주산" xfId="1459" xr:uid="{00000000-0005-0000-0000-0000B2050000}"/>
    <cellStyle name="1_tree_단위수량산출-1_수량산출서-1201_NEW단위수량-주산" xfId="1460" xr:uid="{00000000-0005-0000-0000-0000B3050000}"/>
    <cellStyle name="1_tree_단위수량산출1_수량산출서-1201_남대천단위수량" xfId="1461" xr:uid="{00000000-0005-0000-0000-0000B4050000}"/>
    <cellStyle name="1_tree_단위수량산출-1_수량산출서-1201_남대천단위수량" xfId="1462" xr:uid="{00000000-0005-0000-0000-0000B5050000}"/>
    <cellStyle name="1_tree_단위수량산출1_수량산출서-1201_단위수량" xfId="1463" xr:uid="{00000000-0005-0000-0000-0000B6050000}"/>
    <cellStyle name="1_tree_단위수량산출-1_수량산출서-1201_단위수량" xfId="1464" xr:uid="{00000000-0005-0000-0000-0000B7050000}"/>
    <cellStyle name="1_tree_단위수량산출1_수량산출서-1201_단위수량1" xfId="1465" xr:uid="{00000000-0005-0000-0000-0000B8050000}"/>
    <cellStyle name="1_tree_단위수량산출-1_수량산출서-1201_단위수량1" xfId="1466" xr:uid="{00000000-0005-0000-0000-0000B9050000}"/>
    <cellStyle name="1_tree_단위수량산출1_수량산출서-1201_단위수량15" xfId="1467" xr:uid="{00000000-0005-0000-0000-0000BA050000}"/>
    <cellStyle name="1_tree_단위수량산출-1_수량산출서-1201_단위수량15" xfId="1468" xr:uid="{00000000-0005-0000-0000-0000BB050000}"/>
    <cellStyle name="1_tree_단위수량산출1_수량산출서-1201_도곡단위수량" xfId="1469" xr:uid="{00000000-0005-0000-0000-0000BC050000}"/>
    <cellStyle name="1_tree_단위수량산출-1_수량산출서-1201_도곡단위수량" xfId="1470" xr:uid="{00000000-0005-0000-0000-0000BD050000}"/>
    <cellStyle name="1_tree_단위수량산출1_수량산출서-1201_철거단위수량" xfId="1471" xr:uid="{00000000-0005-0000-0000-0000BE050000}"/>
    <cellStyle name="1_tree_단위수량산출-1_수량산출서-1201_철거단위수량" xfId="1472" xr:uid="{00000000-0005-0000-0000-0000BF050000}"/>
    <cellStyle name="1_tree_단위수량산출1_수량산출서-1201_철거수량" xfId="1473" xr:uid="{00000000-0005-0000-0000-0000C0050000}"/>
    <cellStyle name="1_tree_단위수량산출-1_수량산출서-1201_철거수량" xfId="1474" xr:uid="{00000000-0005-0000-0000-0000C1050000}"/>
    <cellStyle name="1_tree_단위수량산출1_수량산출서-1201_한수단위수량" xfId="1475" xr:uid="{00000000-0005-0000-0000-0000C2050000}"/>
    <cellStyle name="1_tree_단위수량산출-1_수량산출서-1201_한수단위수량" xfId="1476" xr:uid="{00000000-0005-0000-0000-0000C3050000}"/>
    <cellStyle name="1_tree_단위수량산출1_시설물단위수량" xfId="1477" xr:uid="{00000000-0005-0000-0000-0000C4050000}"/>
    <cellStyle name="1_tree_단위수량산출-1_시설물단위수량" xfId="1478" xr:uid="{00000000-0005-0000-0000-0000C5050000}"/>
    <cellStyle name="1_tree_단위수량산출1_시설물단위수량1" xfId="1479" xr:uid="{00000000-0005-0000-0000-0000C6050000}"/>
    <cellStyle name="1_tree_단위수량산출-1_시설물단위수량1" xfId="1480" xr:uid="{00000000-0005-0000-0000-0000C7050000}"/>
    <cellStyle name="1_tree_단위수량산출1_시설물단위수량1_시설물단위수량" xfId="1481" xr:uid="{00000000-0005-0000-0000-0000C8050000}"/>
    <cellStyle name="1_tree_단위수량산출-1_시설물단위수량1_시설물단위수량" xfId="1482" xr:uid="{00000000-0005-0000-0000-0000C9050000}"/>
    <cellStyle name="1_tree_단위수량산출1_오창수량산출서" xfId="1483" xr:uid="{00000000-0005-0000-0000-0000CA050000}"/>
    <cellStyle name="1_tree_단위수량산출-1_오창수량산출서" xfId="1484" xr:uid="{00000000-0005-0000-0000-0000CB050000}"/>
    <cellStyle name="1_tree_단위수량산출1_오창수량산출서_NEW단위수량-주산" xfId="1485" xr:uid="{00000000-0005-0000-0000-0000CC050000}"/>
    <cellStyle name="1_tree_단위수량산출-1_오창수량산출서_NEW단위수량-주산" xfId="1486" xr:uid="{00000000-0005-0000-0000-0000CD050000}"/>
    <cellStyle name="1_tree_단위수량산출1_오창수량산출서_남대천단위수량" xfId="1487" xr:uid="{00000000-0005-0000-0000-0000CE050000}"/>
    <cellStyle name="1_tree_단위수량산출-1_오창수량산출서_남대천단위수량" xfId="1488" xr:uid="{00000000-0005-0000-0000-0000CF050000}"/>
    <cellStyle name="1_tree_단위수량산출1_오창수량산출서_단위수량" xfId="1489" xr:uid="{00000000-0005-0000-0000-0000D0050000}"/>
    <cellStyle name="1_tree_단위수량산출-1_오창수량산출서_단위수량" xfId="1490" xr:uid="{00000000-0005-0000-0000-0000D1050000}"/>
    <cellStyle name="1_tree_단위수량산출1_오창수량산출서_단위수량1" xfId="1491" xr:uid="{00000000-0005-0000-0000-0000D2050000}"/>
    <cellStyle name="1_tree_단위수량산출-1_오창수량산출서_단위수량1" xfId="1492" xr:uid="{00000000-0005-0000-0000-0000D3050000}"/>
    <cellStyle name="1_tree_단위수량산출1_오창수량산출서_단위수량15" xfId="1493" xr:uid="{00000000-0005-0000-0000-0000D4050000}"/>
    <cellStyle name="1_tree_단위수량산출-1_오창수량산출서_단위수량15" xfId="1494" xr:uid="{00000000-0005-0000-0000-0000D5050000}"/>
    <cellStyle name="1_tree_단위수량산출1_오창수량산출서_도곡단위수량" xfId="1495" xr:uid="{00000000-0005-0000-0000-0000D6050000}"/>
    <cellStyle name="1_tree_단위수량산출-1_오창수량산출서_도곡단위수량" xfId="1496" xr:uid="{00000000-0005-0000-0000-0000D7050000}"/>
    <cellStyle name="1_tree_단위수량산출1_오창수량산출서_수량산출서-11.25" xfId="1497" xr:uid="{00000000-0005-0000-0000-0000D8050000}"/>
    <cellStyle name="1_tree_단위수량산출-1_오창수량산출서_수량산출서-11.25" xfId="1498" xr:uid="{00000000-0005-0000-0000-0000D9050000}"/>
    <cellStyle name="1_tree_단위수량산출1_오창수량산출서_수량산출서-11.25_NEW단위수량-주산" xfId="1499" xr:uid="{00000000-0005-0000-0000-0000DA050000}"/>
    <cellStyle name="1_tree_단위수량산출-1_오창수량산출서_수량산출서-11.25_NEW단위수량-주산" xfId="1500" xr:uid="{00000000-0005-0000-0000-0000DB050000}"/>
    <cellStyle name="1_tree_단위수량산출1_오창수량산출서_수량산출서-11.25_남대천단위수량" xfId="1501" xr:uid="{00000000-0005-0000-0000-0000DC050000}"/>
    <cellStyle name="1_tree_단위수량산출-1_오창수량산출서_수량산출서-11.25_남대천단위수량" xfId="1502" xr:uid="{00000000-0005-0000-0000-0000DD050000}"/>
    <cellStyle name="1_tree_단위수량산출1_오창수량산출서_수량산출서-11.25_단위수량" xfId="1503" xr:uid="{00000000-0005-0000-0000-0000DE050000}"/>
    <cellStyle name="1_tree_단위수량산출-1_오창수량산출서_수량산출서-11.25_단위수량" xfId="1504" xr:uid="{00000000-0005-0000-0000-0000DF050000}"/>
    <cellStyle name="1_tree_단위수량산출1_오창수량산출서_수량산출서-11.25_단위수량1" xfId="1505" xr:uid="{00000000-0005-0000-0000-0000E0050000}"/>
    <cellStyle name="1_tree_단위수량산출-1_오창수량산출서_수량산출서-11.25_단위수량1" xfId="1506" xr:uid="{00000000-0005-0000-0000-0000E1050000}"/>
    <cellStyle name="1_tree_단위수량산출1_오창수량산출서_수량산출서-11.25_단위수량15" xfId="1507" xr:uid="{00000000-0005-0000-0000-0000E2050000}"/>
    <cellStyle name="1_tree_단위수량산출-1_오창수량산출서_수량산출서-11.25_단위수량15" xfId="1508" xr:uid="{00000000-0005-0000-0000-0000E3050000}"/>
    <cellStyle name="1_tree_단위수량산출1_오창수량산출서_수량산출서-11.25_도곡단위수량" xfId="1509" xr:uid="{00000000-0005-0000-0000-0000E4050000}"/>
    <cellStyle name="1_tree_단위수량산출-1_오창수량산출서_수량산출서-11.25_도곡단위수량" xfId="1510" xr:uid="{00000000-0005-0000-0000-0000E5050000}"/>
    <cellStyle name="1_tree_단위수량산출1_오창수량산출서_수량산출서-11.25_철거단위수량" xfId="1511" xr:uid="{00000000-0005-0000-0000-0000E6050000}"/>
    <cellStyle name="1_tree_단위수량산출-1_오창수량산출서_수량산출서-11.25_철거단위수량" xfId="1512" xr:uid="{00000000-0005-0000-0000-0000E7050000}"/>
    <cellStyle name="1_tree_단위수량산출1_오창수량산출서_수량산출서-11.25_철거수량" xfId="1513" xr:uid="{00000000-0005-0000-0000-0000E8050000}"/>
    <cellStyle name="1_tree_단위수량산출-1_오창수량산출서_수량산출서-11.25_철거수량" xfId="1514" xr:uid="{00000000-0005-0000-0000-0000E9050000}"/>
    <cellStyle name="1_tree_단위수량산출1_오창수량산출서_수량산출서-11.25_한수단위수량" xfId="1515" xr:uid="{00000000-0005-0000-0000-0000EA050000}"/>
    <cellStyle name="1_tree_단위수량산출-1_오창수량산출서_수량산출서-11.25_한수단위수량" xfId="1516" xr:uid="{00000000-0005-0000-0000-0000EB050000}"/>
    <cellStyle name="1_tree_단위수량산출1_오창수량산출서_수량산출서-1201" xfId="1517" xr:uid="{00000000-0005-0000-0000-0000EC050000}"/>
    <cellStyle name="1_tree_단위수량산출-1_오창수량산출서_수량산출서-1201" xfId="1518" xr:uid="{00000000-0005-0000-0000-0000ED050000}"/>
    <cellStyle name="1_tree_단위수량산출1_오창수량산출서_수량산출서-1201_NEW단위수량-주산" xfId="1519" xr:uid="{00000000-0005-0000-0000-0000EE050000}"/>
    <cellStyle name="1_tree_단위수량산출-1_오창수량산출서_수량산출서-1201_NEW단위수량-주산" xfId="1520" xr:uid="{00000000-0005-0000-0000-0000EF050000}"/>
    <cellStyle name="1_tree_단위수량산출1_오창수량산출서_수량산출서-1201_남대천단위수량" xfId="1521" xr:uid="{00000000-0005-0000-0000-0000F0050000}"/>
    <cellStyle name="1_tree_단위수량산출-1_오창수량산출서_수량산출서-1201_남대천단위수량" xfId="1522" xr:uid="{00000000-0005-0000-0000-0000F1050000}"/>
    <cellStyle name="1_tree_단위수량산출1_오창수량산출서_수량산출서-1201_단위수량" xfId="1523" xr:uid="{00000000-0005-0000-0000-0000F2050000}"/>
    <cellStyle name="1_tree_단위수량산출-1_오창수량산출서_수량산출서-1201_단위수량" xfId="1524" xr:uid="{00000000-0005-0000-0000-0000F3050000}"/>
    <cellStyle name="1_tree_단위수량산출1_오창수량산출서_수량산출서-1201_단위수량1" xfId="1525" xr:uid="{00000000-0005-0000-0000-0000F4050000}"/>
    <cellStyle name="1_tree_단위수량산출-1_오창수량산출서_수량산출서-1201_단위수량1" xfId="1526" xr:uid="{00000000-0005-0000-0000-0000F5050000}"/>
    <cellStyle name="1_tree_단위수량산출1_오창수량산출서_수량산출서-1201_단위수량15" xfId="1527" xr:uid="{00000000-0005-0000-0000-0000F6050000}"/>
    <cellStyle name="1_tree_단위수량산출-1_오창수량산출서_수량산출서-1201_단위수량15" xfId="1528" xr:uid="{00000000-0005-0000-0000-0000F7050000}"/>
    <cellStyle name="1_tree_단위수량산출1_오창수량산출서_수량산출서-1201_도곡단위수량" xfId="1529" xr:uid="{00000000-0005-0000-0000-0000F8050000}"/>
    <cellStyle name="1_tree_단위수량산출-1_오창수량산출서_수량산출서-1201_도곡단위수량" xfId="1530" xr:uid="{00000000-0005-0000-0000-0000F9050000}"/>
    <cellStyle name="1_tree_단위수량산출1_오창수량산출서_수량산출서-1201_철거단위수량" xfId="1531" xr:uid="{00000000-0005-0000-0000-0000FA050000}"/>
    <cellStyle name="1_tree_단위수량산출-1_오창수량산출서_수량산출서-1201_철거단위수량" xfId="1532" xr:uid="{00000000-0005-0000-0000-0000FB050000}"/>
    <cellStyle name="1_tree_단위수량산출1_오창수량산출서_수량산출서-1201_철거수량" xfId="1533" xr:uid="{00000000-0005-0000-0000-0000FC050000}"/>
    <cellStyle name="1_tree_단위수량산출-1_오창수량산출서_수량산출서-1201_철거수량" xfId="1534" xr:uid="{00000000-0005-0000-0000-0000FD050000}"/>
    <cellStyle name="1_tree_단위수량산출1_오창수량산출서_수량산출서-1201_한수단위수량" xfId="1535" xr:uid="{00000000-0005-0000-0000-0000FE050000}"/>
    <cellStyle name="1_tree_단위수량산출-1_오창수량산출서_수량산출서-1201_한수단위수량" xfId="1536" xr:uid="{00000000-0005-0000-0000-0000FF050000}"/>
    <cellStyle name="1_tree_단위수량산출1_오창수량산출서_시설물단위수량" xfId="1537" xr:uid="{00000000-0005-0000-0000-000000060000}"/>
    <cellStyle name="1_tree_단위수량산출-1_오창수량산출서_시설물단위수량" xfId="1538" xr:uid="{00000000-0005-0000-0000-000001060000}"/>
    <cellStyle name="1_tree_단위수량산출1_오창수량산출서_시설물단위수량1" xfId="1539" xr:uid="{00000000-0005-0000-0000-000002060000}"/>
    <cellStyle name="1_tree_단위수량산출-1_오창수량산출서_시설물단위수량1" xfId="1540" xr:uid="{00000000-0005-0000-0000-000003060000}"/>
    <cellStyle name="1_tree_단위수량산출1_오창수량산출서_시설물단위수량1_시설물단위수량" xfId="1541" xr:uid="{00000000-0005-0000-0000-000004060000}"/>
    <cellStyle name="1_tree_단위수량산출-1_오창수량산출서_시설물단위수량1_시설물단위수량" xfId="1542" xr:uid="{00000000-0005-0000-0000-000005060000}"/>
    <cellStyle name="1_tree_단위수량산출1_오창수량산출서_철거단위수량" xfId="1543" xr:uid="{00000000-0005-0000-0000-000006060000}"/>
    <cellStyle name="1_tree_단위수량산출-1_오창수량산출서_철거단위수량" xfId="1544" xr:uid="{00000000-0005-0000-0000-000007060000}"/>
    <cellStyle name="1_tree_단위수량산출1_오창수량산출서_철거수량" xfId="1545" xr:uid="{00000000-0005-0000-0000-000008060000}"/>
    <cellStyle name="1_tree_단위수량산출-1_오창수량산출서_철거수량" xfId="1546" xr:uid="{00000000-0005-0000-0000-000009060000}"/>
    <cellStyle name="1_tree_단위수량산출1_오창수량산출서_한수단위수량" xfId="1547" xr:uid="{00000000-0005-0000-0000-00000A060000}"/>
    <cellStyle name="1_tree_단위수량산출-1_오창수량산출서_한수단위수량" xfId="1548" xr:uid="{00000000-0005-0000-0000-00000B060000}"/>
    <cellStyle name="1_tree_단위수량산출1_용평단위수량" xfId="1549" xr:uid="{00000000-0005-0000-0000-00000C060000}"/>
    <cellStyle name="1_tree_단위수량산출-1_용평단위수량" xfId="1550" xr:uid="{00000000-0005-0000-0000-00000D060000}"/>
    <cellStyle name="1_tree_단위수량산출1_철거단위수량" xfId="1551" xr:uid="{00000000-0005-0000-0000-00000E060000}"/>
    <cellStyle name="1_tree_단위수량산출-1_철거단위수량" xfId="1552" xr:uid="{00000000-0005-0000-0000-00000F060000}"/>
    <cellStyle name="1_tree_단위수량산출1_철거수량" xfId="1553" xr:uid="{00000000-0005-0000-0000-000010060000}"/>
    <cellStyle name="1_tree_단위수량산출-1_철거수량" xfId="1554" xr:uid="{00000000-0005-0000-0000-000011060000}"/>
    <cellStyle name="1_tree_단위수량산출1_한수단위수량" xfId="1555" xr:uid="{00000000-0005-0000-0000-000012060000}"/>
    <cellStyle name="1_tree_단위수량산출-1_한수단위수량" xfId="1556" xr:uid="{00000000-0005-0000-0000-000013060000}"/>
    <cellStyle name="1_tree_단위수량산출2" xfId="1557" xr:uid="{00000000-0005-0000-0000-000014060000}"/>
    <cellStyle name="1_tree_단위수량산출2_NEW단위수량-주산" xfId="1558" xr:uid="{00000000-0005-0000-0000-000015060000}"/>
    <cellStyle name="1_tree_단위수량산출2_남대천단위수량" xfId="1559" xr:uid="{00000000-0005-0000-0000-000016060000}"/>
    <cellStyle name="1_tree_단위수량산출2_단위수량" xfId="1560" xr:uid="{00000000-0005-0000-0000-000017060000}"/>
    <cellStyle name="1_tree_단위수량산출2_단위수량1" xfId="1561" xr:uid="{00000000-0005-0000-0000-000018060000}"/>
    <cellStyle name="1_tree_단위수량산출2_단위수량15" xfId="1562" xr:uid="{00000000-0005-0000-0000-000019060000}"/>
    <cellStyle name="1_tree_단위수량산출2_도곡단위수량" xfId="1563" xr:uid="{00000000-0005-0000-0000-00001A060000}"/>
    <cellStyle name="1_tree_단위수량산출2_수량산출서-11.25" xfId="1564" xr:uid="{00000000-0005-0000-0000-00001B060000}"/>
    <cellStyle name="1_tree_단위수량산출2_수량산출서-11.25_NEW단위수량-주산" xfId="1565" xr:uid="{00000000-0005-0000-0000-00001C060000}"/>
    <cellStyle name="1_tree_단위수량산출2_수량산출서-11.25_남대천단위수량" xfId="1566" xr:uid="{00000000-0005-0000-0000-00001D060000}"/>
    <cellStyle name="1_tree_단위수량산출2_수량산출서-11.25_단위수량" xfId="1567" xr:uid="{00000000-0005-0000-0000-00001E060000}"/>
    <cellStyle name="1_tree_단위수량산출2_수량산출서-11.25_단위수량1" xfId="1568" xr:uid="{00000000-0005-0000-0000-00001F060000}"/>
    <cellStyle name="1_tree_단위수량산출2_수량산출서-11.25_단위수량15" xfId="1569" xr:uid="{00000000-0005-0000-0000-000020060000}"/>
    <cellStyle name="1_tree_단위수량산출2_수량산출서-11.25_도곡단위수량" xfId="1570" xr:uid="{00000000-0005-0000-0000-000021060000}"/>
    <cellStyle name="1_tree_단위수량산출2_수량산출서-11.25_철거단위수량" xfId="1571" xr:uid="{00000000-0005-0000-0000-000022060000}"/>
    <cellStyle name="1_tree_단위수량산출2_수량산출서-11.25_철거수량" xfId="1572" xr:uid="{00000000-0005-0000-0000-000023060000}"/>
    <cellStyle name="1_tree_단위수량산출2_수량산출서-11.25_한수단위수량" xfId="1573" xr:uid="{00000000-0005-0000-0000-000024060000}"/>
    <cellStyle name="1_tree_단위수량산출2_수량산출서-1201" xfId="1574" xr:uid="{00000000-0005-0000-0000-000025060000}"/>
    <cellStyle name="1_tree_단위수량산출2_수량산출서-1201_NEW단위수량-주산" xfId="1575" xr:uid="{00000000-0005-0000-0000-000026060000}"/>
    <cellStyle name="1_tree_단위수량산출2_수량산출서-1201_남대천단위수량" xfId="1576" xr:uid="{00000000-0005-0000-0000-000027060000}"/>
    <cellStyle name="1_tree_단위수량산출2_수량산출서-1201_단위수량" xfId="1577" xr:uid="{00000000-0005-0000-0000-000028060000}"/>
    <cellStyle name="1_tree_단위수량산출2_수량산출서-1201_단위수량1" xfId="1578" xr:uid="{00000000-0005-0000-0000-000029060000}"/>
    <cellStyle name="1_tree_단위수량산출2_수량산출서-1201_단위수량15" xfId="1579" xr:uid="{00000000-0005-0000-0000-00002A060000}"/>
    <cellStyle name="1_tree_단위수량산출2_수량산출서-1201_도곡단위수량" xfId="1580" xr:uid="{00000000-0005-0000-0000-00002B060000}"/>
    <cellStyle name="1_tree_단위수량산출2_수량산출서-1201_철거단위수량" xfId="1581" xr:uid="{00000000-0005-0000-0000-00002C060000}"/>
    <cellStyle name="1_tree_단위수량산출2_수량산출서-1201_철거수량" xfId="1582" xr:uid="{00000000-0005-0000-0000-00002D060000}"/>
    <cellStyle name="1_tree_단위수량산출2_수량산출서-1201_한수단위수량" xfId="1583" xr:uid="{00000000-0005-0000-0000-00002E060000}"/>
    <cellStyle name="1_tree_단위수량산출2_시설물단위수량" xfId="1584" xr:uid="{00000000-0005-0000-0000-00002F060000}"/>
    <cellStyle name="1_tree_단위수량산출2_시설물단위수량1" xfId="1585" xr:uid="{00000000-0005-0000-0000-000030060000}"/>
    <cellStyle name="1_tree_단위수량산출2_시설물단위수량1_시설물단위수량" xfId="1586" xr:uid="{00000000-0005-0000-0000-000031060000}"/>
    <cellStyle name="1_tree_단위수량산출2_오창수량산출서" xfId="1587" xr:uid="{00000000-0005-0000-0000-000032060000}"/>
    <cellStyle name="1_tree_단위수량산출2_오창수량산출서_NEW단위수량-주산" xfId="1588" xr:uid="{00000000-0005-0000-0000-000033060000}"/>
    <cellStyle name="1_tree_단위수량산출2_오창수량산출서_남대천단위수량" xfId="1589" xr:uid="{00000000-0005-0000-0000-000034060000}"/>
    <cellStyle name="1_tree_단위수량산출2_오창수량산출서_단위수량" xfId="1590" xr:uid="{00000000-0005-0000-0000-000035060000}"/>
    <cellStyle name="1_tree_단위수량산출2_오창수량산출서_단위수량1" xfId="1591" xr:uid="{00000000-0005-0000-0000-000036060000}"/>
    <cellStyle name="1_tree_단위수량산출2_오창수량산출서_단위수량15" xfId="1592" xr:uid="{00000000-0005-0000-0000-000037060000}"/>
    <cellStyle name="1_tree_단위수량산출2_오창수량산출서_도곡단위수량" xfId="1593" xr:uid="{00000000-0005-0000-0000-000038060000}"/>
    <cellStyle name="1_tree_단위수량산출2_오창수량산출서_수량산출서-11.25" xfId="1594" xr:uid="{00000000-0005-0000-0000-000039060000}"/>
    <cellStyle name="1_tree_단위수량산출2_오창수량산출서_수량산출서-11.25_NEW단위수량-주산" xfId="1595" xr:uid="{00000000-0005-0000-0000-00003A060000}"/>
    <cellStyle name="1_tree_단위수량산출2_오창수량산출서_수량산출서-11.25_남대천단위수량" xfId="1596" xr:uid="{00000000-0005-0000-0000-00003B060000}"/>
    <cellStyle name="1_tree_단위수량산출2_오창수량산출서_수량산출서-11.25_단위수량" xfId="1597" xr:uid="{00000000-0005-0000-0000-00003C060000}"/>
    <cellStyle name="1_tree_단위수량산출2_오창수량산출서_수량산출서-11.25_단위수량1" xfId="1598" xr:uid="{00000000-0005-0000-0000-00003D060000}"/>
    <cellStyle name="1_tree_단위수량산출2_오창수량산출서_수량산출서-11.25_단위수량15" xfId="1599" xr:uid="{00000000-0005-0000-0000-00003E060000}"/>
    <cellStyle name="1_tree_단위수량산출2_오창수량산출서_수량산출서-11.25_도곡단위수량" xfId="1600" xr:uid="{00000000-0005-0000-0000-00003F060000}"/>
    <cellStyle name="1_tree_단위수량산출2_오창수량산출서_수량산출서-11.25_철거단위수량" xfId="1601" xr:uid="{00000000-0005-0000-0000-000040060000}"/>
    <cellStyle name="1_tree_단위수량산출2_오창수량산출서_수량산출서-11.25_철거수량" xfId="1602" xr:uid="{00000000-0005-0000-0000-000041060000}"/>
    <cellStyle name="1_tree_단위수량산출2_오창수량산출서_수량산출서-11.25_한수단위수량" xfId="1603" xr:uid="{00000000-0005-0000-0000-000042060000}"/>
    <cellStyle name="1_tree_단위수량산출2_오창수량산출서_수량산출서-1201" xfId="1604" xr:uid="{00000000-0005-0000-0000-000043060000}"/>
    <cellStyle name="1_tree_단위수량산출2_오창수량산출서_수량산출서-1201_NEW단위수량-주산" xfId="1605" xr:uid="{00000000-0005-0000-0000-000044060000}"/>
    <cellStyle name="1_tree_단위수량산출2_오창수량산출서_수량산출서-1201_남대천단위수량" xfId="1606" xr:uid="{00000000-0005-0000-0000-000045060000}"/>
    <cellStyle name="1_tree_단위수량산출2_오창수량산출서_수량산출서-1201_단위수량" xfId="1607" xr:uid="{00000000-0005-0000-0000-000046060000}"/>
    <cellStyle name="1_tree_단위수량산출2_오창수량산출서_수량산출서-1201_단위수량1" xfId="1608" xr:uid="{00000000-0005-0000-0000-000047060000}"/>
    <cellStyle name="1_tree_단위수량산출2_오창수량산출서_수량산출서-1201_단위수량15" xfId="1609" xr:uid="{00000000-0005-0000-0000-000048060000}"/>
    <cellStyle name="1_tree_단위수량산출2_오창수량산출서_수량산출서-1201_도곡단위수량" xfId="1610" xr:uid="{00000000-0005-0000-0000-000049060000}"/>
    <cellStyle name="1_tree_단위수량산출2_오창수량산출서_수량산출서-1201_철거단위수량" xfId="1611" xr:uid="{00000000-0005-0000-0000-00004A060000}"/>
    <cellStyle name="1_tree_단위수량산출2_오창수량산출서_수량산출서-1201_철거수량" xfId="1612" xr:uid="{00000000-0005-0000-0000-00004B060000}"/>
    <cellStyle name="1_tree_단위수량산출2_오창수량산출서_수량산출서-1201_한수단위수량" xfId="1613" xr:uid="{00000000-0005-0000-0000-00004C060000}"/>
    <cellStyle name="1_tree_단위수량산출2_오창수량산출서_시설물단위수량" xfId="1614" xr:uid="{00000000-0005-0000-0000-00004D060000}"/>
    <cellStyle name="1_tree_단위수량산출2_오창수량산출서_시설물단위수량1" xfId="1615" xr:uid="{00000000-0005-0000-0000-00004E060000}"/>
    <cellStyle name="1_tree_단위수량산출2_오창수량산출서_시설물단위수량1_시설물단위수량" xfId="1616" xr:uid="{00000000-0005-0000-0000-00004F060000}"/>
    <cellStyle name="1_tree_단위수량산출2_오창수량산출서_철거단위수량" xfId="1617" xr:uid="{00000000-0005-0000-0000-000050060000}"/>
    <cellStyle name="1_tree_단위수량산출2_오창수량산출서_철거수량" xfId="1618" xr:uid="{00000000-0005-0000-0000-000051060000}"/>
    <cellStyle name="1_tree_단위수량산출2_오창수량산출서_한수단위수량" xfId="1619" xr:uid="{00000000-0005-0000-0000-000052060000}"/>
    <cellStyle name="1_tree_단위수량산출2_철거단위수량" xfId="1620" xr:uid="{00000000-0005-0000-0000-000053060000}"/>
    <cellStyle name="1_tree_단위수량산출2_철거수량" xfId="1621" xr:uid="{00000000-0005-0000-0000-000054060000}"/>
    <cellStyle name="1_tree_단위수량산출2_한수단위수량" xfId="1622" xr:uid="{00000000-0005-0000-0000-000055060000}"/>
    <cellStyle name="1_tree_단위수량산출-개군" xfId="1623" xr:uid="{00000000-0005-0000-0000-000056060000}"/>
    <cellStyle name="1_tree_도곡단위수량" xfId="1624" xr:uid="{00000000-0005-0000-0000-000057060000}"/>
    <cellStyle name="1_tree_수량산출서-11.25" xfId="1625" xr:uid="{00000000-0005-0000-0000-000058060000}"/>
    <cellStyle name="1_tree_수량산출서-11.25_NEW단위수량-주산" xfId="1626" xr:uid="{00000000-0005-0000-0000-000059060000}"/>
    <cellStyle name="1_tree_수량산출서-11.25_남대천단위수량" xfId="1627" xr:uid="{00000000-0005-0000-0000-00005A060000}"/>
    <cellStyle name="1_tree_수량산출서-11.25_단위수량" xfId="1628" xr:uid="{00000000-0005-0000-0000-00005B060000}"/>
    <cellStyle name="1_tree_수량산출서-11.25_단위수량1" xfId="1629" xr:uid="{00000000-0005-0000-0000-00005C060000}"/>
    <cellStyle name="1_tree_수량산출서-11.25_단위수량15" xfId="1630" xr:uid="{00000000-0005-0000-0000-00005D060000}"/>
    <cellStyle name="1_tree_수량산출서-11.25_도곡단위수량" xfId="1631" xr:uid="{00000000-0005-0000-0000-00005E060000}"/>
    <cellStyle name="1_tree_수량산출서-11.25_철거단위수량" xfId="1632" xr:uid="{00000000-0005-0000-0000-00005F060000}"/>
    <cellStyle name="1_tree_수량산출서-11.25_철거수량" xfId="1633" xr:uid="{00000000-0005-0000-0000-000060060000}"/>
    <cellStyle name="1_tree_수량산출서-11.25_한수단위수량" xfId="1634" xr:uid="{00000000-0005-0000-0000-000061060000}"/>
    <cellStyle name="1_tree_수량산출서-1201" xfId="1635" xr:uid="{00000000-0005-0000-0000-000062060000}"/>
    <cellStyle name="1_tree_수량산출서-1201_NEW단위수량-주산" xfId="1636" xr:uid="{00000000-0005-0000-0000-000063060000}"/>
    <cellStyle name="1_tree_수량산출서-1201_남대천단위수량" xfId="1637" xr:uid="{00000000-0005-0000-0000-000064060000}"/>
    <cellStyle name="1_tree_수량산출서-1201_단위수량" xfId="1638" xr:uid="{00000000-0005-0000-0000-000065060000}"/>
    <cellStyle name="1_tree_수량산출서-1201_단위수량1" xfId="1639" xr:uid="{00000000-0005-0000-0000-000066060000}"/>
    <cellStyle name="1_tree_수량산출서-1201_단위수량15" xfId="1640" xr:uid="{00000000-0005-0000-0000-000067060000}"/>
    <cellStyle name="1_tree_수량산출서-1201_도곡단위수량" xfId="1641" xr:uid="{00000000-0005-0000-0000-000068060000}"/>
    <cellStyle name="1_tree_수량산출서-1201_철거단위수량" xfId="1642" xr:uid="{00000000-0005-0000-0000-000069060000}"/>
    <cellStyle name="1_tree_수량산출서-1201_철거수량" xfId="1643" xr:uid="{00000000-0005-0000-0000-00006A060000}"/>
    <cellStyle name="1_tree_수량산출서-1201_한수단위수량" xfId="1644" xr:uid="{00000000-0005-0000-0000-00006B060000}"/>
    <cellStyle name="1_tree_수량산출서-최종" xfId="1645" xr:uid="{00000000-0005-0000-0000-00006C060000}"/>
    <cellStyle name="1_tree_수원변경수량산출" xfId="1646" xr:uid="{00000000-0005-0000-0000-00006D060000}"/>
    <cellStyle name="1_tree_시설물단위수량" xfId="1647" xr:uid="{00000000-0005-0000-0000-00006E060000}"/>
    <cellStyle name="1_tree_시설물단위수량1" xfId="1648" xr:uid="{00000000-0005-0000-0000-00006F060000}"/>
    <cellStyle name="1_tree_시설물단위수량1_시설물단위수량" xfId="1649" xr:uid="{00000000-0005-0000-0000-000070060000}"/>
    <cellStyle name="1_tree_쌍용" xfId="1650" xr:uid="{00000000-0005-0000-0000-000071060000}"/>
    <cellStyle name="1_tree_쌍용_NEW단위수량-주산" xfId="1651" xr:uid="{00000000-0005-0000-0000-000072060000}"/>
    <cellStyle name="1_tree_쌍용_남대천단위수량" xfId="1652" xr:uid="{00000000-0005-0000-0000-000073060000}"/>
    <cellStyle name="1_tree_쌍용_단위수량" xfId="1653" xr:uid="{00000000-0005-0000-0000-000074060000}"/>
    <cellStyle name="1_tree_쌍용_단위수량1" xfId="1654" xr:uid="{00000000-0005-0000-0000-000075060000}"/>
    <cellStyle name="1_tree_쌍용_단위수량15" xfId="1655" xr:uid="{00000000-0005-0000-0000-000076060000}"/>
    <cellStyle name="1_tree_쌍용_도곡단위수량" xfId="1656" xr:uid="{00000000-0005-0000-0000-000077060000}"/>
    <cellStyle name="1_tree_쌍용_수량산출서-11.25" xfId="1657" xr:uid="{00000000-0005-0000-0000-000078060000}"/>
    <cellStyle name="1_tree_쌍용_수량산출서-11.25_NEW단위수량-주산" xfId="1658" xr:uid="{00000000-0005-0000-0000-000079060000}"/>
    <cellStyle name="1_tree_쌍용_수량산출서-11.25_남대천단위수량" xfId="1659" xr:uid="{00000000-0005-0000-0000-00007A060000}"/>
    <cellStyle name="1_tree_쌍용_수량산출서-11.25_단위수량" xfId="1660" xr:uid="{00000000-0005-0000-0000-00007B060000}"/>
    <cellStyle name="1_tree_쌍용_수량산출서-11.25_단위수량1" xfId="1661" xr:uid="{00000000-0005-0000-0000-00007C060000}"/>
    <cellStyle name="1_tree_쌍용_수량산출서-11.25_단위수량15" xfId="1662" xr:uid="{00000000-0005-0000-0000-00007D060000}"/>
    <cellStyle name="1_tree_쌍용_수량산출서-11.25_도곡단위수량" xfId="1663" xr:uid="{00000000-0005-0000-0000-00007E060000}"/>
    <cellStyle name="1_tree_쌍용_수량산출서-11.25_철거단위수량" xfId="1664" xr:uid="{00000000-0005-0000-0000-00007F060000}"/>
    <cellStyle name="1_tree_쌍용_수량산출서-11.25_철거수량" xfId="1665" xr:uid="{00000000-0005-0000-0000-000080060000}"/>
    <cellStyle name="1_tree_쌍용_수량산출서-11.25_한수단위수량" xfId="1666" xr:uid="{00000000-0005-0000-0000-000081060000}"/>
    <cellStyle name="1_tree_쌍용_수량산출서-1201" xfId="1667" xr:uid="{00000000-0005-0000-0000-000082060000}"/>
    <cellStyle name="1_tree_쌍용_수량산출서-1201_NEW단위수량-주산" xfId="1668" xr:uid="{00000000-0005-0000-0000-000083060000}"/>
    <cellStyle name="1_tree_쌍용_수량산출서-1201_남대천단위수량" xfId="1669" xr:uid="{00000000-0005-0000-0000-000084060000}"/>
    <cellStyle name="1_tree_쌍용_수량산출서-1201_단위수량" xfId="1670" xr:uid="{00000000-0005-0000-0000-000085060000}"/>
    <cellStyle name="1_tree_쌍용_수량산출서-1201_단위수량1" xfId="1671" xr:uid="{00000000-0005-0000-0000-000086060000}"/>
    <cellStyle name="1_tree_쌍용_수량산출서-1201_단위수량15" xfId="1672" xr:uid="{00000000-0005-0000-0000-000087060000}"/>
    <cellStyle name="1_tree_쌍용_수량산출서-1201_도곡단위수량" xfId="1673" xr:uid="{00000000-0005-0000-0000-000088060000}"/>
    <cellStyle name="1_tree_쌍용_수량산출서-1201_철거단위수량" xfId="1674" xr:uid="{00000000-0005-0000-0000-000089060000}"/>
    <cellStyle name="1_tree_쌍용_수량산출서-1201_철거수량" xfId="1675" xr:uid="{00000000-0005-0000-0000-00008A060000}"/>
    <cellStyle name="1_tree_쌍용_수량산출서-1201_한수단위수량" xfId="1676" xr:uid="{00000000-0005-0000-0000-00008B060000}"/>
    <cellStyle name="1_tree_쌍용_시설물단위수량" xfId="1677" xr:uid="{00000000-0005-0000-0000-00008C060000}"/>
    <cellStyle name="1_tree_쌍용_시설물단위수량1" xfId="1678" xr:uid="{00000000-0005-0000-0000-00008D060000}"/>
    <cellStyle name="1_tree_쌍용_시설물단위수량1_시설물단위수량" xfId="1679" xr:uid="{00000000-0005-0000-0000-00008E060000}"/>
    <cellStyle name="1_tree_쌍용_오창수량산출서" xfId="1680" xr:uid="{00000000-0005-0000-0000-00008F060000}"/>
    <cellStyle name="1_tree_쌍용_오창수량산출서_NEW단위수량-주산" xfId="1681" xr:uid="{00000000-0005-0000-0000-000090060000}"/>
    <cellStyle name="1_tree_쌍용_오창수량산출서_남대천단위수량" xfId="1682" xr:uid="{00000000-0005-0000-0000-000091060000}"/>
    <cellStyle name="1_tree_쌍용_오창수량산출서_단위수량" xfId="1683" xr:uid="{00000000-0005-0000-0000-000092060000}"/>
    <cellStyle name="1_tree_쌍용_오창수량산출서_단위수량1" xfId="1684" xr:uid="{00000000-0005-0000-0000-000093060000}"/>
    <cellStyle name="1_tree_쌍용_오창수량산출서_단위수량15" xfId="1685" xr:uid="{00000000-0005-0000-0000-000094060000}"/>
    <cellStyle name="1_tree_쌍용_오창수량산출서_도곡단위수량" xfId="1686" xr:uid="{00000000-0005-0000-0000-000095060000}"/>
    <cellStyle name="1_tree_쌍용_오창수량산출서_수량산출서-11.25" xfId="1687" xr:uid="{00000000-0005-0000-0000-000096060000}"/>
    <cellStyle name="1_tree_쌍용_오창수량산출서_수량산출서-11.25_NEW단위수량-주산" xfId="1688" xr:uid="{00000000-0005-0000-0000-000097060000}"/>
    <cellStyle name="1_tree_쌍용_오창수량산출서_수량산출서-11.25_남대천단위수량" xfId="1689" xr:uid="{00000000-0005-0000-0000-000098060000}"/>
    <cellStyle name="1_tree_쌍용_오창수량산출서_수량산출서-11.25_단위수량" xfId="1690" xr:uid="{00000000-0005-0000-0000-000099060000}"/>
    <cellStyle name="1_tree_쌍용_오창수량산출서_수량산출서-11.25_단위수량1" xfId="1691" xr:uid="{00000000-0005-0000-0000-00009A060000}"/>
    <cellStyle name="1_tree_쌍용_오창수량산출서_수량산출서-11.25_단위수량15" xfId="1692" xr:uid="{00000000-0005-0000-0000-00009B060000}"/>
    <cellStyle name="1_tree_쌍용_오창수량산출서_수량산출서-11.25_도곡단위수량" xfId="1693" xr:uid="{00000000-0005-0000-0000-00009C060000}"/>
    <cellStyle name="1_tree_쌍용_오창수량산출서_수량산출서-11.25_철거단위수량" xfId="1694" xr:uid="{00000000-0005-0000-0000-00009D060000}"/>
    <cellStyle name="1_tree_쌍용_오창수량산출서_수량산출서-11.25_철거수량" xfId="1695" xr:uid="{00000000-0005-0000-0000-00009E060000}"/>
    <cellStyle name="1_tree_쌍용_오창수량산출서_수량산출서-11.25_한수단위수량" xfId="1696" xr:uid="{00000000-0005-0000-0000-00009F060000}"/>
    <cellStyle name="1_tree_쌍용_오창수량산출서_수량산출서-1201" xfId="1697" xr:uid="{00000000-0005-0000-0000-0000A0060000}"/>
    <cellStyle name="1_tree_쌍용_오창수량산출서_수량산출서-1201_NEW단위수량-주산" xfId="1698" xr:uid="{00000000-0005-0000-0000-0000A1060000}"/>
    <cellStyle name="1_tree_쌍용_오창수량산출서_수량산출서-1201_남대천단위수량" xfId="1699" xr:uid="{00000000-0005-0000-0000-0000A2060000}"/>
    <cellStyle name="1_tree_쌍용_오창수량산출서_수량산출서-1201_단위수량" xfId="1700" xr:uid="{00000000-0005-0000-0000-0000A3060000}"/>
    <cellStyle name="1_tree_쌍용_오창수량산출서_수량산출서-1201_단위수량1" xfId="1701" xr:uid="{00000000-0005-0000-0000-0000A4060000}"/>
    <cellStyle name="1_tree_쌍용_오창수량산출서_수량산출서-1201_단위수량15" xfId="1702" xr:uid="{00000000-0005-0000-0000-0000A5060000}"/>
    <cellStyle name="1_tree_쌍용_오창수량산출서_수량산출서-1201_도곡단위수량" xfId="1703" xr:uid="{00000000-0005-0000-0000-0000A6060000}"/>
    <cellStyle name="1_tree_쌍용_오창수량산출서_수량산출서-1201_철거단위수량" xfId="1704" xr:uid="{00000000-0005-0000-0000-0000A7060000}"/>
    <cellStyle name="1_tree_쌍용_오창수량산출서_수량산출서-1201_철거수량" xfId="1705" xr:uid="{00000000-0005-0000-0000-0000A8060000}"/>
    <cellStyle name="1_tree_쌍용_오창수량산출서_수량산출서-1201_한수단위수량" xfId="1706" xr:uid="{00000000-0005-0000-0000-0000A9060000}"/>
    <cellStyle name="1_tree_쌍용_오창수량산출서_시설물단위수량" xfId="1707" xr:uid="{00000000-0005-0000-0000-0000AA060000}"/>
    <cellStyle name="1_tree_쌍용_오창수량산출서_시설물단위수량1" xfId="1708" xr:uid="{00000000-0005-0000-0000-0000AB060000}"/>
    <cellStyle name="1_tree_쌍용_오창수량산출서_시설물단위수량1_시설물단위수량" xfId="1709" xr:uid="{00000000-0005-0000-0000-0000AC060000}"/>
    <cellStyle name="1_tree_쌍용_오창수량산출서_철거단위수량" xfId="1710" xr:uid="{00000000-0005-0000-0000-0000AD060000}"/>
    <cellStyle name="1_tree_쌍용_오창수량산출서_철거수량" xfId="1711" xr:uid="{00000000-0005-0000-0000-0000AE060000}"/>
    <cellStyle name="1_tree_쌍용_오창수량산출서_한수단위수량" xfId="1712" xr:uid="{00000000-0005-0000-0000-0000AF060000}"/>
    <cellStyle name="1_tree_쌍용_철거단위수량" xfId="1713" xr:uid="{00000000-0005-0000-0000-0000B0060000}"/>
    <cellStyle name="1_tree_쌍용_철거수량" xfId="1714" xr:uid="{00000000-0005-0000-0000-0000B1060000}"/>
    <cellStyle name="1_tree_쌍용_한수단위수량" xfId="1715" xr:uid="{00000000-0005-0000-0000-0000B2060000}"/>
    <cellStyle name="1_tree_안동수량산출" xfId="1716" xr:uid="{00000000-0005-0000-0000-0000B3060000}"/>
    <cellStyle name="1_tree_안동수량산출최종" xfId="1717" xr:uid="{00000000-0005-0000-0000-0000B4060000}"/>
    <cellStyle name="1_tree_오창수량산출서" xfId="1718" xr:uid="{00000000-0005-0000-0000-0000B5060000}"/>
    <cellStyle name="1_tree_오창수량산출서_NEW단위수량-주산" xfId="1719" xr:uid="{00000000-0005-0000-0000-0000B6060000}"/>
    <cellStyle name="1_tree_오창수량산출서_남대천단위수량" xfId="1720" xr:uid="{00000000-0005-0000-0000-0000B7060000}"/>
    <cellStyle name="1_tree_오창수량산출서_단위수량" xfId="1721" xr:uid="{00000000-0005-0000-0000-0000B8060000}"/>
    <cellStyle name="1_tree_오창수량산출서_단위수량1" xfId="1722" xr:uid="{00000000-0005-0000-0000-0000B9060000}"/>
    <cellStyle name="1_tree_오창수량산출서_단위수량15" xfId="1723" xr:uid="{00000000-0005-0000-0000-0000BA060000}"/>
    <cellStyle name="1_tree_오창수량산출서_도곡단위수량" xfId="1724" xr:uid="{00000000-0005-0000-0000-0000BB060000}"/>
    <cellStyle name="1_tree_오창수량산출서_수량산출서-11.25" xfId="1725" xr:uid="{00000000-0005-0000-0000-0000BC060000}"/>
    <cellStyle name="1_tree_오창수량산출서_수량산출서-11.25_NEW단위수량-주산" xfId="1726" xr:uid="{00000000-0005-0000-0000-0000BD060000}"/>
    <cellStyle name="1_tree_오창수량산출서_수량산출서-11.25_남대천단위수량" xfId="1727" xr:uid="{00000000-0005-0000-0000-0000BE060000}"/>
    <cellStyle name="1_tree_오창수량산출서_수량산출서-11.25_단위수량" xfId="1728" xr:uid="{00000000-0005-0000-0000-0000BF060000}"/>
    <cellStyle name="1_tree_오창수량산출서_수량산출서-11.25_단위수량1" xfId="1729" xr:uid="{00000000-0005-0000-0000-0000C0060000}"/>
    <cellStyle name="1_tree_오창수량산출서_수량산출서-11.25_단위수량15" xfId="1730" xr:uid="{00000000-0005-0000-0000-0000C1060000}"/>
    <cellStyle name="1_tree_오창수량산출서_수량산출서-11.25_도곡단위수량" xfId="1731" xr:uid="{00000000-0005-0000-0000-0000C2060000}"/>
    <cellStyle name="1_tree_오창수량산출서_수량산출서-11.25_철거단위수량" xfId="1732" xr:uid="{00000000-0005-0000-0000-0000C3060000}"/>
    <cellStyle name="1_tree_오창수량산출서_수량산출서-11.25_철거수량" xfId="1733" xr:uid="{00000000-0005-0000-0000-0000C4060000}"/>
    <cellStyle name="1_tree_오창수량산출서_수량산출서-11.25_한수단위수량" xfId="1734" xr:uid="{00000000-0005-0000-0000-0000C5060000}"/>
    <cellStyle name="1_tree_오창수량산출서_수량산출서-1201" xfId="1735" xr:uid="{00000000-0005-0000-0000-0000C6060000}"/>
    <cellStyle name="1_tree_오창수량산출서_수량산출서-1201_NEW단위수량-주산" xfId="1736" xr:uid="{00000000-0005-0000-0000-0000C7060000}"/>
    <cellStyle name="1_tree_오창수량산출서_수량산출서-1201_남대천단위수량" xfId="1737" xr:uid="{00000000-0005-0000-0000-0000C8060000}"/>
    <cellStyle name="1_tree_오창수량산출서_수량산출서-1201_단위수량" xfId="1738" xr:uid="{00000000-0005-0000-0000-0000C9060000}"/>
    <cellStyle name="1_tree_오창수량산출서_수량산출서-1201_단위수량1" xfId="1739" xr:uid="{00000000-0005-0000-0000-0000CA060000}"/>
    <cellStyle name="1_tree_오창수량산출서_수량산출서-1201_단위수량15" xfId="1740" xr:uid="{00000000-0005-0000-0000-0000CB060000}"/>
    <cellStyle name="1_tree_오창수량산출서_수량산출서-1201_도곡단위수량" xfId="1741" xr:uid="{00000000-0005-0000-0000-0000CC060000}"/>
    <cellStyle name="1_tree_오창수량산출서_수량산출서-1201_철거단위수량" xfId="1742" xr:uid="{00000000-0005-0000-0000-0000CD060000}"/>
    <cellStyle name="1_tree_오창수량산출서_수량산출서-1201_철거수량" xfId="1743" xr:uid="{00000000-0005-0000-0000-0000CE060000}"/>
    <cellStyle name="1_tree_오창수량산출서_수량산출서-1201_한수단위수량" xfId="1744" xr:uid="{00000000-0005-0000-0000-0000CF060000}"/>
    <cellStyle name="1_tree_오창수량산출서_시설물단위수량" xfId="1745" xr:uid="{00000000-0005-0000-0000-0000D0060000}"/>
    <cellStyle name="1_tree_오창수량산출서_시설물단위수량1" xfId="1746" xr:uid="{00000000-0005-0000-0000-0000D1060000}"/>
    <cellStyle name="1_tree_오창수량산출서_시설물단위수량1_시설물단위수량" xfId="1747" xr:uid="{00000000-0005-0000-0000-0000D2060000}"/>
    <cellStyle name="1_tree_오창수량산출서_철거단위수량" xfId="1748" xr:uid="{00000000-0005-0000-0000-0000D3060000}"/>
    <cellStyle name="1_tree_오창수량산출서_철거수량" xfId="1749" xr:uid="{00000000-0005-0000-0000-0000D4060000}"/>
    <cellStyle name="1_tree_오창수량산출서_한수단위수량" xfId="1750" xr:uid="{00000000-0005-0000-0000-0000D5060000}"/>
    <cellStyle name="1_tree_용평단위수량" xfId="1751" xr:uid="{00000000-0005-0000-0000-0000D6060000}"/>
    <cellStyle name="1_tree_운동장단위수량" xfId="1752" xr:uid="{00000000-0005-0000-0000-0000D7060000}"/>
    <cellStyle name="1_tree_은파단위수량" xfId="1753" xr:uid="{00000000-0005-0000-0000-0000D8060000}"/>
    <cellStyle name="1_tree_은파단위수량_NEW단위수량-주산" xfId="1754" xr:uid="{00000000-0005-0000-0000-0000D9060000}"/>
    <cellStyle name="1_tree_은파단위수량_남대천단위수량" xfId="1755" xr:uid="{00000000-0005-0000-0000-0000DA060000}"/>
    <cellStyle name="1_tree_은파단위수량_단위수량" xfId="1756" xr:uid="{00000000-0005-0000-0000-0000DB060000}"/>
    <cellStyle name="1_tree_은파단위수량_단위수량1" xfId="1757" xr:uid="{00000000-0005-0000-0000-0000DC060000}"/>
    <cellStyle name="1_tree_은파단위수량_단위수량15" xfId="1758" xr:uid="{00000000-0005-0000-0000-0000DD060000}"/>
    <cellStyle name="1_tree_은파단위수량_도곡단위수량" xfId="1759" xr:uid="{00000000-0005-0000-0000-0000DE060000}"/>
    <cellStyle name="1_tree_은파단위수량_수량산출서-11.25" xfId="1760" xr:uid="{00000000-0005-0000-0000-0000DF060000}"/>
    <cellStyle name="1_tree_은파단위수량_수량산출서-11.25_NEW단위수량-주산" xfId="1761" xr:uid="{00000000-0005-0000-0000-0000E0060000}"/>
    <cellStyle name="1_tree_은파단위수량_수량산출서-11.25_남대천단위수량" xfId="1762" xr:uid="{00000000-0005-0000-0000-0000E1060000}"/>
    <cellStyle name="1_tree_은파단위수량_수량산출서-11.25_단위수량" xfId="1763" xr:uid="{00000000-0005-0000-0000-0000E2060000}"/>
    <cellStyle name="1_tree_은파단위수량_수량산출서-11.25_단위수량1" xfId="1764" xr:uid="{00000000-0005-0000-0000-0000E3060000}"/>
    <cellStyle name="1_tree_은파단위수량_수량산출서-11.25_단위수량15" xfId="1765" xr:uid="{00000000-0005-0000-0000-0000E4060000}"/>
    <cellStyle name="1_tree_은파단위수량_수량산출서-11.25_도곡단위수량" xfId="1766" xr:uid="{00000000-0005-0000-0000-0000E5060000}"/>
    <cellStyle name="1_tree_은파단위수량_수량산출서-11.25_철거단위수량" xfId="1767" xr:uid="{00000000-0005-0000-0000-0000E6060000}"/>
    <cellStyle name="1_tree_은파단위수량_수량산출서-11.25_철거수량" xfId="1768" xr:uid="{00000000-0005-0000-0000-0000E7060000}"/>
    <cellStyle name="1_tree_은파단위수량_수량산출서-11.25_한수단위수량" xfId="1769" xr:uid="{00000000-0005-0000-0000-0000E8060000}"/>
    <cellStyle name="1_tree_은파단위수량_수량산출서-1201" xfId="1770" xr:uid="{00000000-0005-0000-0000-0000E9060000}"/>
    <cellStyle name="1_tree_은파단위수량_수량산출서-1201_NEW단위수량-주산" xfId="1771" xr:uid="{00000000-0005-0000-0000-0000EA060000}"/>
    <cellStyle name="1_tree_은파단위수량_수량산출서-1201_남대천단위수량" xfId="1772" xr:uid="{00000000-0005-0000-0000-0000EB060000}"/>
    <cellStyle name="1_tree_은파단위수량_수량산출서-1201_단위수량" xfId="1773" xr:uid="{00000000-0005-0000-0000-0000EC060000}"/>
    <cellStyle name="1_tree_은파단위수량_수량산출서-1201_단위수량1" xfId="1774" xr:uid="{00000000-0005-0000-0000-0000ED060000}"/>
    <cellStyle name="1_tree_은파단위수량_수량산출서-1201_단위수량15" xfId="1775" xr:uid="{00000000-0005-0000-0000-0000EE060000}"/>
    <cellStyle name="1_tree_은파단위수량_수량산출서-1201_도곡단위수량" xfId="1776" xr:uid="{00000000-0005-0000-0000-0000EF060000}"/>
    <cellStyle name="1_tree_은파단위수량_수량산출서-1201_철거단위수량" xfId="1777" xr:uid="{00000000-0005-0000-0000-0000F0060000}"/>
    <cellStyle name="1_tree_은파단위수량_수량산출서-1201_철거수량" xfId="1778" xr:uid="{00000000-0005-0000-0000-0000F1060000}"/>
    <cellStyle name="1_tree_은파단위수량_수량산출서-1201_한수단위수량" xfId="1779" xr:uid="{00000000-0005-0000-0000-0000F2060000}"/>
    <cellStyle name="1_tree_은파단위수량_시설물단위수량" xfId="1780" xr:uid="{00000000-0005-0000-0000-0000F3060000}"/>
    <cellStyle name="1_tree_은파단위수량_시설물단위수량1" xfId="1781" xr:uid="{00000000-0005-0000-0000-0000F4060000}"/>
    <cellStyle name="1_tree_은파단위수량_시설물단위수량1_시설물단위수량" xfId="1782" xr:uid="{00000000-0005-0000-0000-0000F5060000}"/>
    <cellStyle name="1_tree_은파단위수량_오창수량산출서" xfId="1783" xr:uid="{00000000-0005-0000-0000-0000F6060000}"/>
    <cellStyle name="1_tree_은파단위수량_오창수량산출서_NEW단위수량-주산" xfId="1784" xr:uid="{00000000-0005-0000-0000-0000F7060000}"/>
    <cellStyle name="1_tree_은파단위수량_오창수량산출서_남대천단위수량" xfId="1785" xr:uid="{00000000-0005-0000-0000-0000F8060000}"/>
    <cellStyle name="1_tree_은파단위수량_오창수량산출서_단위수량" xfId="1786" xr:uid="{00000000-0005-0000-0000-0000F9060000}"/>
    <cellStyle name="1_tree_은파단위수량_오창수량산출서_단위수량1" xfId="1787" xr:uid="{00000000-0005-0000-0000-0000FA060000}"/>
    <cellStyle name="1_tree_은파단위수량_오창수량산출서_단위수량15" xfId="1788" xr:uid="{00000000-0005-0000-0000-0000FB060000}"/>
    <cellStyle name="1_tree_은파단위수량_오창수량산출서_도곡단위수량" xfId="1789" xr:uid="{00000000-0005-0000-0000-0000FC060000}"/>
    <cellStyle name="1_tree_은파단위수량_오창수량산출서_수량산출서-11.25" xfId="1790" xr:uid="{00000000-0005-0000-0000-0000FD060000}"/>
    <cellStyle name="1_tree_은파단위수량_오창수량산출서_수량산출서-11.25_NEW단위수량-주산" xfId="1791" xr:uid="{00000000-0005-0000-0000-0000FE060000}"/>
    <cellStyle name="1_tree_은파단위수량_오창수량산출서_수량산출서-11.25_남대천단위수량" xfId="1792" xr:uid="{00000000-0005-0000-0000-0000FF060000}"/>
    <cellStyle name="1_tree_은파단위수량_오창수량산출서_수량산출서-11.25_단위수량" xfId="1793" xr:uid="{00000000-0005-0000-0000-000000070000}"/>
    <cellStyle name="1_tree_은파단위수량_오창수량산출서_수량산출서-11.25_단위수량1" xfId="1794" xr:uid="{00000000-0005-0000-0000-000001070000}"/>
    <cellStyle name="1_tree_은파단위수량_오창수량산출서_수량산출서-11.25_단위수량15" xfId="1795" xr:uid="{00000000-0005-0000-0000-000002070000}"/>
    <cellStyle name="1_tree_은파단위수량_오창수량산출서_수량산출서-11.25_도곡단위수량" xfId="1796" xr:uid="{00000000-0005-0000-0000-000003070000}"/>
    <cellStyle name="1_tree_은파단위수량_오창수량산출서_수량산출서-11.25_철거단위수량" xfId="1797" xr:uid="{00000000-0005-0000-0000-000004070000}"/>
    <cellStyle name="1_tree_은파단위수량_오창수량산출서_수량산출서-11.25_철거수량" xfId="1798" xr:uid="{00000000-0005-0000-0000-000005070000}"/>
    <cellStyle name="1_tree_은파단위수량_오창수량산출서_수량산출서-11.25_한수단위수량" xfId="1799" xr:uid="{00000000-0005-0000-0000-000006070000}"/>
    <cellStyle name="1_tree_은파단위수량_오창수량산출서_수량산출서-1201" xfId="1800" xr:uid="{00000000-0005-0000-0000-000007070000}"/>
    <cellStyle name="1_tree_은파단위수량_오창수량산출서_수량산출서-1201_NEW단위수량-주산" xfId="1801" xr:uid="{00000000-0005-0000-0000-000008070000}"/>
    <cellStyle name="1_tree_은파단위수량_오창수량산출서_수량산출서-1201_남대천단위수량" xfId="1802" xr:uid="{00000000-0005-0000-0000-000009070000}"/>
    <cellStyle name="1_tree_은파단위수량_오창수량산출서_수량산출서-1201_단위수량" xfId="1803" xr:uid="{00000000-0005-0000-0000-00000A070000}"/>
    <cellStyle name="1_tree_은파단위수량_오창수량산출서_수량산출서-1201_단위수량1" xfId="1804" xr:uid="{00000000-0005-0000-0000-00000B070000}"/>
    <cellStyle name="1_tree_은파단위수량_오창수량산출서_수량산출서-1201_단위수량15" xfId="1805" xr:uid="{00000000-0005-0000-0000-00000C070000}"/>
    <cellStyle name="1_tree_은파단위수량_오창수량산출서_수량산출서-1201_도곡단위수량" xfId="1806" xr:uid="{00000000-0005-0000-0000-00000D070000}"/>
    <cellStyle name="1_tree_은파단위수량_오창수량산출서_수량산출서-1201_철거단위수량" xfId="1807" xr:uid="{00000000-0005-0000-0000-00000E070000}"/>
    <cellStyle name="1_tree_은파단위수량_오창수량산출서_수량산출서-1201_철거수량" xfId="1808" xr:uid="{00000000-0005-0000-0000-00000F070000}"/>
    <cellStyle name="1_tree_은파단위수량_오창수량산출서_수량산출서-1201_한수단위수량" xfId="1809" xr:uid="{00000000-0005-0000-0000-000010070000}"/>
    <cellStyle name="1_tree_은파단위수량_오창수량산출서_시설물단위수량" xfId="1810" xr:uid="{00000000-0005-0000-0000-000011070000}"/>
    <cellStyle name="1_tree_은파단위수량_오창수량산출서_시설물단위수량1" xfId="1811" xr:uid="{00000000-0005-0000-0000-000012070000}"/>
    <cellStyle name="1_tree_은파단위수량_오창수량산출서_시설물단위수량1_시설물단위수량" xfId="1812" xr:uid="{00000000-0005-0000-0000-000013070000}"/>
    <cellStyle name="1_tree_은파단위수량_오창수량산출서_철거단위수량" xfId="1813" xr:uid="{00000000-0005-0000-0000-000014070000}"/>
    <cellStyle name="1_tree_은파단위수량_오창수량산출서_철거수량" xfId="1814" xr:uid="{00000000-0005-0000-0000-000015070000}"/>
    <cellStyle name="1_tree_은파단위수량_오창수량산출서_한수단위수량" xfId="1815" xr:uid="{00000000-0005-0000-0000-000016070000}"/>
    <cellStyle name="1_tree_은파단위수량_용평단위수량" xfId="1816" xr:uid="{00000000-0005-0000-0000-000017070000}"/>
    <cellStyle name="1_tree_은파단위수량_철거단위수량" xfId="1817" xr:uid="{00000000-0005-0000-0000-000018070000}"/>
    <cellStyle name="1_tree_은파단위수량_철거수량" xfId="1818" xr:uid="{00000000-0005-0000-0000-000019070000}"/>
    <cellStyle name="1_tree_은파단위수량_한수단위수량" xfId="1819" xr:uid="{00000000-0005-0000-0000-00001A070000}"/>
    <cellStyle name="1_tree_조경포장,관로시설" xfId="1820" xr:uid="{00000000-0005-0000-0000-00001B070000}"/>
    <cellStyle name="1_tree_조경포장,관로시설_NEW단위수량-주산" xfId="1821" xr:uid="{00000000-0005-0000-0000-00001C070000}"/>
    <cellStyle name="1_tree_조경포장,관로시설_남대천단위수량" xfId="1822" xr:uid="{00000000-0005-0000-0000-00001D070000}"/>
    <cellStyle name="1_tree_조경포장,관로시설_단위수량" xfId="1823" xr:uid="{00000000-0005-0000-0000-00001E070000}"/>
    <cellStyle name="1_tree_조경포장,관로시설_단위수량1" xfId="1824" xr:uid="{00000000-0005-0000-0000-00001F070000}"/>
    <cellStyle name="1_tree_조경포장,관로시설_단위수량15" xfId="1825" xr:uid="{00000000-0005-0000-0000-000020070000}"/>
    <cellStyle name="1_tree_조경포장,관로시설_도곡단위수량" xfId="1826" xr:uid="{00000000-0005-0000-0000-000021070000}"/>
    <cellStyle name="1_tree_조경포장,관로시설_수량산출서-11.25" xfId="1827" xr:uid="{00000000-0005-0000-0000-000022070000}"/>
    <cellStyle name="1_tree_조경포장,관로시설_수량산출서-11.25_NEW단위수량-주산" xfId="1828" xr:uid="{00000000-0005-0000-0000-000023070000}"/>
    <cellStyle name="1_tree_조경포장,관로시설_수량산출서-11.25_남대천단위수량" xfId="1829" xr:uid="{00000000-0005-0000-0000-000024070000}"/>
    <cellStyle name="1_tree_조경포장,관로시설_수량산출서-11.25_단위수량" xfId="1830" xr:uid="{00000000-0005-0000-0000-000025070000}"/>
    <cellStyle name="1_tree_조경포장,관로시설_수량산출서-11.25_단위수량1" xfId="1831" xr:uid="{00000000-0005-0000-0000-000026070000}"/>
    <cellStyle name="1_tree_조경포장,관로시설_수량산출서-11.25_단위수량15" xfId="1832" xr:uid="{00000000-0005-0000-0000-000027070000}"/>
    <cellStyle name="1_tree_조경포장,관로시설_수량산출서-11.25_도곡단위수량" xfId="1833" xr:uid="{00000000-0005-0000-0000-000028070000}"/>
    <cellStyle name="1_tree_조경포장,관로시설_수량산출서-11.25_철거단위수량" xfId="1834" xr:uid="{00000000-0005-0000-0000-000029070000}"/>
    <cellStyle name="1_tree_조경포장,관로시설_수량산출서-11.25_철거수량" xfId="1835" xr:uid="{00000000-0005-0000-0000-00002A070000}"/>
    <cellStyle name="1_tree_조경포장,관로시설_수량산출서-11.25_한수단위수량" xfId="1836" xr:uid="{00000000-0005-0000-0000-00002B070000}"/>
    <cellStyle name="1_tree_조경포장,관로시설_수량산출서-1201" xfId="1837" xr:uid="{00000000-0005-0000-0000-00002C070000}"/>
    <cellStyle name="1_tree_조경포장,관로시설_수량산출서-1201_NEW단위수량-주산" xfId="1838" xr:uid="{00000000-0005-0000-0000-00002D070000}"/>
    <cellStyle name="1_tree_조경포장,관로시설_수량산출서-1201_남대천단위수량" xfId="1839" xr:uid="{00000000-0005-0000-0000-00002E070000}"/>
    <cellStyle name="1_tree_조경포장,관로시설_수량산출서-1201_단위수량" xfId="1840" xr:uid="{00000000-0005-0000-0000-00002F070000}"/>
    <cellStyle name="1_tree_조경포장,관로시설_수량산출서-1201_단위수량1" xfId="1841" xr:uid="{00000000-0005-0000-0000-000030070000}"/>
    <cellStyle name="1_tree_조경포장,관로시설_수량산출서-1201_단위수량15" xfId="1842" xr:uid="{00000000-0005-0000-0000-000031070000}"/>
    <cellStyle name="1_tree_조경포장,관로시설_수량산출서-1201_도곡단위수량" xfId="1843" xr:uid="{00000000-0005-0000-0000-000032070000}"/>
    <cellStyle name="1_tree_조경포장,관로시설_수량산출서-1201_철거단위수량" xfId="1844" xr:uid="{00000000-0005-0000-0000-000033070000}"/>
    <cellStyle name="1_tree_조경포장,관로시설_수량산출서-1201_철거수량" xfId="1845" xr:uid="{00000000-0005-0000-0000-000034070000}"/>
    <cellStyle name="1_tree_조경포장,관로시설_수량산출서-1201_한수단위수량" xfId="1846" xr:uid="{00000000-0005-0000-0000-000035070000}"/>
    <cellStyle name="1_tree_조경포장,관로시설_시설물단위수량" xfId="1847" xr:uid="{00000000-0005-0000-0000-000036070000}"/>
    <cellStyle name="1_tree_조경포장,관로시설_시설물단위수량1" xfId="1848" xr:uid="{00000000-0005-0000-0000-000037070000}"/>
    <cellStyle name="1_tree_조경포장,관로시설_시설물단위수량1_시설물단위수량" xfId="1849" xr:uid="{00000000-0005-0000-0000-000038070000}"/>
    <cellStyle name="1_tree_조경포장,관로시설_오창수량산출서" xfId="1850" xr:uid="{00000000-0005-0000-0000-000039070000}"/>
    <cellStyle name="1_tree_조경포장,관로시설_오창수량산출서_NEW단위수량-주산" xfId="1851" xr:uid="{00000000-0005-0000-0000-00003A070000}"/>
    <cellStyle name="1_tree_조경포장,관로시설_오창수량산출서_남대천단위수량" xfId="1852" xr:uid="{00000000-0005-0000-0000-00003B070000}"/>
    <cellStyle name="1_tree_조경포장,관로시설_오창수량산출서_단위수량" xfId="1853" xr:uid="{00000000-0005-0000-0000-00003C070000}"/>
    <cellStyle name="1_tree_조경포장,관로시설_오창수량산출서_단위수량1" xfId="1854" xr:uid="{00000000-0005-0000-0000-00003D070000}"/>
    <cellStyle name="1_tree_조경포장,관로시설_오창수량산출서_단위수량15" xfId="1855" xr:uid="{00000000-0005-0000-0000-00003E070000}"/>
    <cellStyle name="1_tree_조경포장,관로시설_오창수량산출서_도곡단위수량" xfId="1856" xr:uid="{00000000-0005-0000-0000-00003F070000}"/>
    <cellStyle name="1_tree_조경포장,관로시설_오창수량산출서_수량산출서-11.25" xfId="1857" xr:uid="{00000000-0005-0000-0000-000040070000}"/>
    <cellStyle name="1_tree_조경포장,관로시설_오창수량산출서_수량산출서-11.25_NEW단위수량-주산" xfId="1858" xr:uid="{00000000-0005-0000-0000-000041070000}"/>
    <cellStyle name="1_tree_조경포장,관로시설_오창수량산출서_수량산출서-11.25_남대천단위수량" xfId="1859" xr:uid="{00000000-0005-0000-0000-000042070000}"/>
    <cellStyle name="1_tree_조경포장,관로시설_오창수량산출서_수량산출서-11.25_단위수량" xfId="1860" xr:uid="{00000000-0005-0000-0000-000043070000}"/>
    <cellStyle name="1_tree_조경포장,관로시설_오창수량산출서_수량산출서-11.25_단위수량1" xfId="1861" xr:uid="{00000000-0005-0000-0000-000044070000}"/>
    <cellStyle name="1_tree_조경포장,관로시설_오창수량산출서_수량산출서-11.25_단위수량15" xfId="1862" xr:uid="{00000000-0005-0000-0000-000045070000}"/>
    <cellStyle name="1_tree_조경포장,관로시설_오창수량산출서_수량산출서-11.25_도곡단위수량" xfId="1863" xr:uid="{00000000-0005-0000-0000-000046070000}"/>
    <cellStyle name="1_tree_조경포장,관로시설_오창수량산출서_수량산출서-11.25_철거단위수량" xfId="1864" xr:uid="{00000000-0005-0000-0000-000047070000}"/>
    <cellStyle name="1_tree_조경포장,관로시설_오창수량산출서_수량산출서-11.25_철거수량" xfId="1865" xr:uid="{00000000-0005-0000-0000-000048070000}"/>
    <cellStyle name="1_tree_조경포장,관로시설_오창수량산출서_수량산출서-11.25_한수단위수량" xfId="1866" xr:uid="{00000000-0005-0000-0000-000049070000}"/>
    <cellStyle name="1_tree_조경포장,관로시설_오창수량산출서_수량산출서-1201" xfId="1867" xr:uid="{00000000-0005-0000-0000-00004A070000}"/>
    <cellStyle name="1_tree_조경포장,관로시설_오창수량산출서_수량산출서-1201_NEW단위수량-주산" xfId="1868" xr:uid="{00000000-0005-0000-0000-00004B070000}"/>
    <cellStyle name="1_tree_조경포장,관로시설_오창수량산출서_수량산출서-1201_남대천단위수량" xfId="1869" xr:uid="{00000000-0005-0000-0000-00004C070000}"/>
    <cellStyle name="1_tree_조경포장,관로시설_오창수량산출서_수량산출서-1201_단위수량" xfId="1870" xr:uid="{00000000-0005-0000-0000-00004D070000}"/>
    <cellStyle name="1_tree_조경포장,관로시설_오창수량산출서_수량산출서-1201_단위수량1" xfId="1871" xr:uid="{00000000-0005-0000-0000-00004E070000}"/>
    <cellStyle name="1_tree_조경포장,관로시설_오창수량산출서_수량산출서-1201_단위수량15" xfId="1872" xr:uid="{00000000-0005-0000-0000-00004F070000}"/>
    <cellStyle name="1_tree_조경포장,관로시설_오창수량산출서_수량산출서-1201_도곡단위수량" xfId="1873" xr:uid="{00000000-0005-0000-0000-000050070000}"/>
    <cellStyle name="1_tree_조경포장,관로시설_오창수량산출서_수량산출서-1201_철거단위수량" xfId="1874" xr:uid="{00000000-0005-0000-0000-000051070000}"/>
    <cellStyle name="1_tree_조경포장,관로시설_오창수량산출서_수량산출서-1201_철거수량" xfId="1875" xr:uid="{00000000-0005-0000-0000-000052070000}"/>
    <cellStyle name="1_tree_조경포장,관로시설_오창수량산출서_수량산출서-1201_한수단위수량" xfId="1876" xr:uid="{00000000-0005-0000-0000-000053070000}"/>
    <cellStyle name="1_tree_조경포장,관로시설_오창수량산출서_시설물단위수량" xfId="1877" xr:uid="{00000000-0005-0000-0000-000054070000}"/>
    <cellStyle name="1_tree_조경포장,관로시설_오창수량산출서_시설물단위수량1" xfId="1878" xr:uid="{00000000-0005-0000-0000-000055070000}"/>
    <cellStyle name="1_tree_조경포장,관로시설_오창수량산출서_시설물단위수량1_시설물단위수량" xfId="1879" xr:uid="{00000000-0005-0000-0000-000056070000}"/>
    <cellStyle name="1_tree_조경포장,관로시설_오창수량산출서_철거단위수량" xfId="1880" xr:uid="{00000000-0005-0000-0000-000057070000}"/>
    <cellStyle name="1_tree_조경포장,관로시설_오창수량산출서_철거수량" xfId="1881" xr:uid="{00000000-0005-0000-0000-000058070000}"/>
    <cellStyle name="1_tree_조경포장,관로시설_오창수량산출서_한수단위수량" xfId="1882" xr:uid="{00000000-0005-0000-0000-000059070000}"/>
    <cellStyle name="1_tree_조경포장,관로시설_철거단위수량" xfId="1883" xr:uid="{00000000-0005-0000-0000-00005A070000}"/>
    <cellStyle name="1_tree_조경포장,관로시설_철거수량" xfId="1884" xr:uid="{00000000-0005-0000-0000-00005B070000}"/>
    <cellStyle name="1_tree_조경포장,관로시설_한수단위수량" xfId="1885" xr:uid="{00000000-0005-0000-0000-00005C070000}"/>
    <cellStyle name="1_tree_철거단위수량" xfId="1886" xr:uid="{00000000-0005-0000-0000-00005D070000}"/>
    <cellStyle name="1_tree_철거수량" xfId="1887" xr:uid="{00000000-0005-0000-0000-00005E070000}"/>
    <cellStyle name="1_tree_총괄" xfId="1888" xr:uid="{00000000-0005-0000-0000-00005F070000}"/>
    <cellStyle name="1_tree_총괄_배수공" xfId="1889" xr:uid="{00000000-0005-0000-0000-000060070000}"/>
    <cellStyle name="1_tree_총괄_수량" xfId="1890" xr:uid="{00000000-0005-0000-0000-000061070000}"/>
    <cellStyle name="1_tree_총괄_주요자재집계표" xfId="1891" xr:uid="{00000000-0005-0000-0000-000062070000}"/>
    <cellStyle name="1_tree_충남대단위수량" xfId="1892" xr:uid="{00000000-0005-0000-0000-000063070000}"/>
    <cellStyle name="1_tree_터미널1" xfId="1893" xr:uid="{00000000-0005-0000-0000-000064070000}"/>
    <cellStyle name="1_tree_터미널1_1" xfId="1894" xr:uid="{00000000-0005-0000-0000-000065070000}"/>
    <cellStyle name="1_tree_터미널1_1_배수공" xfId="1895" xr:uid="{00000000-0005-0000-0000-000066070000}"/>
    <cellStyle name="1_tree_터미널1_1_수량" xfId="1896" xr:uid="{00000000-0005-0000-0000-000067070000}"/>
    <cellStyle name="1_tree_터미널1_1_주요자재집계표" xfId="1897" xr:uid="{00000000-0005-0000-0000-000068070000}"/>
    <cellStyle name="1_tree_터미널1_배수공" xfId="1898" xr:uid="{00000000-0005-0000-0000-000069070000}"/>
    <cellStyle name="1_tree_터미널1_수량" xfId="1899" xr:uid="{00000000-0005-0000-0000-00006A070000}"/>
    <cellStyle name="1_tree_터미널1_주요자재집계표" xfId="1900" xr:uid="{00000000-0005-0000-0000-00006B070000}"/>
    <cellStyle name="1_tree_한수단위수량" xfId="1901" xr:uid="{00000000-0005-0000-0000-00006C070000}"/>
    <cellStyle name="1_tree_한풍집계" xfId="1902" xr:uid="{00000000-0005-0000-0000-00006D070000}"/>
    <cellStyle name="1_tree_한풍집계_배수공" xfId="1903" xr:uid="{00000000-0005-0000-0000-00006E070000}"/>
    <cellStyle name="1_tree_한풍집계_수량" xfId="1904" xr:uid="{00000000-0005-0000-0000-00006F070000}"/>
    <cellStyle name="1_tree_한풍집계_주요자재집계표" xfId="1905" xr:uid="{00000000-0005-0000-0000-000070070000}"/>
    <cellStyle name="1_tree_한풍집계_터미널1" xfId="1906" xr:uid="{00000000-0005-0000-0000-000071070000}"/>
    <cellStyle name="1_tree_한풍집계_터미널1_1" xfId="1907" xr:uid="{00000000-0005-0000-0000-000072070000}"/>
    <cellStyle name="1_tree_한풍집계_터미널1_1_배수공" xfId="1908" xr:uid="{00000000-0005-0000-0000-000073070000}"/>
    <cellStyle name="1_tree_한풍집계_터미널1_1_수량" xfId="1909" xr:uid="{00000000-0005-0000-0000-000074070000}"/>
    <cellStyle name="1_tree_한풍집계_터미널1_1_주요자재집계표" xfId="1910" xr:uid="{00000000-0005-0000-0000-000075070000}"/>
    <cellStyle name="1_tree_한풍집계_터미널1_배수공" xfId="1911" xr:uid="{00000000-0005-0000-0000-000076070000}"/>
    <cellStyle name="1_tree_한풍집계_터미널1_수량" xfId="1912" xr:uid="{00000000-0005-0000-0000-000077070000}"/>
    <cellStyle name="1_tree_한풍집계_터미널1_주요자재집계표" xfId="1913" xr:uid="{00000000-0005-0000-0000-000078070000}"/>
    <cellStyle name="1_tree_휴게시설" xfId="1914" xr:uid="{00000000-0005-0000-0000-000079070000}"/>
    <cellStyle name="1_tree_휴게시설_NEW단위수량-주산" xfId="1915" xr:uid="{00000000-0005-0000-0000-00007A070000}"/>
    <cellStyle name="1_tree_휴게시설_남대천단위수량" xfId="1916" xr:uid="{00000000-0005-0000-0000-00007B070000}"/>
    <cellStyle name="1_tree_휴게시설_단위수량" xfId="1917" xr:uid="{00000000-0005-0000-0000-00007C070000}"/>
    <cellStyle name="1_tree_휴게시설_단위수량1" xfId="1918" xr:uid="{00000000-0005-0000-0000-00007D070000}"/>
    <cellStyle name="1_tree_휴게시설_단위수량15" xfId="1919" xr:uid="{00000000-0005-0000-0000-00007E070000}"/>
    <cellStyle name="1_tree_휴게시설_도곡단위수량" xfId="1920" xr:uid="{00000000-0005-0000-0000-00007F070000}"/>
    <cellStyle name="1_tree_휴게시설_수량산출서-11.25" xfId="1921" xr:uid="{00000000-0005-0000-0000-000080070000}"/>
    <cellStyle name="1_tree_휴게시설_수량산출서-11.25_NEW단위수량-주산" xfId="1922" xr:uid="{00000000-0005-0000-0000-000081070000}"/>
    <cellStyle name="1_tree_휴게시설_수량산출서-11.25_남대천단위수량" xfId="1923" xr:uid="{00000000-0005-0000-0000-000082070000}"/>
    <cellStyle name="1_tree_휴게시설_수량산출서-11.25_단위수량" xfId="1924" xr:uid="{00000000-0005-0000-0000-000083070000}"/>
    <cellStyle name="1_tree_휴게시설_수량산출서-11.25_단위수량1" xfId="1925" xr:uid="{00000000-0005-0000-0000-000084070000}"/>
    <cellStyle name="1_tree_휴게시설_수량산출서-11.25_단위수량15" xfId="1926" xr:uid="{00000000-0005-0000-0000-000085070000}"/>
    <cellStyle name="1_tree_휴게시설_수량산출서-11.25_도곡단위수량" xfId="1927" xr:uid="{00000000-0005-0000-0000-000086070000}"/>
    <cellStyle name="1_tree_휴게시설_수량산출서-11.25_철거단위수량" xfId="1928" xr:uid="{00000000-0005-0000-0000-000087070000}"/>
    <cellStyle name="1_tree_휴게시설_수량산출서-11.25_철거수량" xfId="1929" xr:uid="{00000000-0005-0000-0000-000088070000}"/>
    <cellStyle name="1_tree_휴게시설_수량산출서-11.25_한수단위수량" xfId="1930" xr:uid="{00000000-0005-0000-0000-000089070000}"/>
    <cellStyle name="1_tree_휴게시설_수량산출서-1201" xfId="1931" xr:uid="{00000000-0005-0000-0000-00008A070000}"/>
    <cellStyle name="1_tree_휴게시설_수량산출서-1201_NEW단위수량-주산" xfId="1932" xr:uid="{00000000-0005-0000-0000-00008B070000}"/>
    <cellStyle name="1_tree_휴게시설_수량산출서-1201_남대천단위수량" xfId="1933" xr:uid="{00000000-0005-0000-0000-00008C070000}"/>
    <cellStyle name="1_tree_휴게시설_수량산출서-1201_단위수량" xfId="1934" xr:uid="{00000000-0005-0000-0000-00008D070000}"/>
    <cellStyle name="1_tree_휴게시설_수량산출서-1201_단위수량1" xfId="1935" xr:uid="{00000000-0005-0000-0000-00008E070000}"/>
    <cellStyle name="1_tree_휴게시설_수량산출서-1201_단위수량15" xfId="1936" xr:uid="{00000000-0005-0000-0000-00008F070000}"/>
    <cellStyle name="1_tree_휴게시설_수량산출서-1201_도곡단위수량" xfId="1937" xr:uid="{00000000-0005-0000-0000-000090070000}"/>
    <cellStyle name="1_tree_휴게시설_수량산출서-1201_철거단위수량" xfId="1938" xr:uid="{00000000-0005-0000-0000-000091070000}"/>
    <cellStyle name="1_tree_휴게시설_수량산출서-1201_철거수량" xfId="1939" xr:uid="{00000000-0005-0000-0000-000092070000}"/>
    <cellStyle name="1_tree_휴게시설_수량산출서-1201_한수단위수량" xfId="1940" xr:uid="{00000000-0005-0000-0000-000093070000}"/>
    <cellStyle name="1_tree_휴게시설_시설물단위수량" xfId="1941" xr:uid="{00000000-0005-0000-0000-000094070000}"/>
    <cellStyle name="1_tree_휴게시설_시설물단위수량1" xfId="1942" xr:uid="{00000000-0005-0000-0000-000095070000}"/>
    <cellStyle name="1_tree_휴게시설_시설물단위수량1_시설물단위수량" xfId="1943" xr:uid="{00000000-0005-0000-0000-000096070000}"/>
    <cellStyle name="1_tree_휴게시설_오창수량산출서" xfId="1944" xr:uid="{00000000-0005-0000-0000-000097070000}"/>
    <cellStyle name="1_tree_휴게시설_오창수량산출서_NEW단위수량-주산" xfId="1945" xr:uid="{00000000-0005-0000-0000-000098070000}"/>
    <cellStyle name="1_tree_휴게시설_오창수량산출서_남대천단위수량" xfId="1946" xr:uid="{00000000-0005-0000-0000-000099070000}"/>
    <cellStyle name="1_tree_휴게시설_오창수량산출서_단위수량" xfId="1947" xr:uid="{00000000-0005-0000-0000-00009A070000}"/>
    <cellStyle name="1_tree_휴게시설_오창수량산출서_단위수량1" xfId="1948" xr:uid="{00000000-0005-0000-0000-00009B070000}"/>
    <cellStyle name="1_tree_휴게시설_오창수량산출서_단위수량15" xfId="1949" xr:uid="{00000000-0005-0000-0000-00009C070000}"/>
    <cellStyle name="1_tree_휴게시설_오창수량산출서_도곡단위수량" xfId="1950" xr:uid="{00000000-0005-0000-0000-00009D070000}"/>
    <cellStyle name="1_tree_휴게시설_오창수량산출서_수량산출서-11.25" xfId="1951" xr:uid="{00000000-0005-0000-0000-00009E070000}"/>
    <cellStyle name="1_tree_휴게시설_오창수량산출서_수량산출서-11.25_NEW단위수량-주산" xfId="1952" xr:uid="{00000000-0005-0000-0000-00009F070000}"/>
    <cellStyle name="1_tree_휴게시설_오창수량산출서_수량산출서-11.25_남대천단위수량" xfId="1953" xr:uid="{00000000-0005-0000-0000-0000A0070000}"/>
    <cellStyle name="1_tree_휴게시설_오창수량산출서_수량산출서-11.25_단위수량" xfId="1954" xr:uid="{00000000-0005-0000-0000-0000A1070000}"/>
    <cellStyle name="1_tree_휴게시설_오창수량산출서_수량산출서-11.25_단위수량1" xfId="1955" xr:uid="{00000000-0005-0000-0000-0000A2070000}"/>
    <cellStyle name="1_tree_휴게시설_오창수량산출서_수량산출서-11.25_단위수량15" xfId="1956" xr:uid="{00000000-0005-0000-0000-0000A3070000}"/>
    <cellStyle name="1_tree_휴게시설_오창수량산출서_수량산출서-11.25_도곡단위수량" xfId="1957" xr:uid="{00000000-0005-0000-0000-0000A4070000}"/>
    <cellStyle name="1_tree_휴게시설_오창수량산출서_수량산출서-11.25_철거단위수량" xfId="1958" xr:uid="{00000000-0005-0000-0000-0000A5070000}"/>
    <cellStyle name="1_tree_휴게시설_오창수량산출서_수량산출서-11.25_철거수량" xfId="1959" xr:uid="{00000000-0005-0000-0000-0000A6070000}"/>
    <cellStyle name="1_tree_휴게시설_오창수량산출서_수량산출서-11.25_한수단위수량" xfId="1960" xr:uid="{00000000-0005-0000-0000-0000A7070000}"/>
    <cellStyle name="1_tree_휴게시설_오창수량산출서_수량산출서-1201" xfId="1961" xr:uid="{00000000-0005-0000-0000-0000A8070000}"/>
    <cellStyle name="1_tree_휴게시설_오창수량산출서_수량산출서-1201_NEW단위수량-주산" xfId="1962" xr:uid="{00000000-0005-0000-0000-0000A9070000}"/>
    <cellStyle name="1_tree_휴게시설_오창수량산출서_수량산출서-1201_남대천단위수량" xfId="1963" xr:uid="{00000000-0005-0000-0000-0000AA070000}"/>
    <cellStyle name="1_tree_휴게시설_오창수량산출서_수량산출서-1201_단위수량" xfId="1964" xr:uid="{00000000-0005-0000-0000-0000AB070000}"/>
    <cellStyle name="1_tree_휴게시설_오창수량산출서_수량산출서-1201_단위수량1" xfId="1965" xr:uid="{00000000-0005-0000-0000-0000AC070000}"/>
    <cellStyle name="1_tree_휴게시설_오창수량산출서_수량산출서-1201_단위수량15" xfId="1966" xr:uid="{00000000-0005-0000-0000-0000AD070000}"/>
    <cellStyle name="1_tree_휴게시설_오창수량산출서_수량산출서-1201_도곡단위수량" xfId="1967" xr:uid="{00000000-0005-0000-0000-0000AE070000}"/>
    <cellStyle name="1_tree_휴게시설_오창수량산출서_수량산출서-1201_철거단위수량" xfId="1968" xr:uid="{00000000-0005-0000-0000-0000AF070000}"/>
    <cellStyle name="1_tree_휴게시설_오창수량산출서_수량산출서-1201_철거수량" xfId="1969" xr:uid="{00000000-0005-0000-0000-0000B0070000}"/>
    <cellStyle name="1_tree_휴게시설_오창수량산출서_수량산출서-1201_한수단위수량" xfId="1970" xr:uid="{00000000-0005-0000-0000-0000B1070000}"/>
    <cellStyle name="1_tree_휴게시설_오창수량산출서_시설물단위수량" xfId="1971" xr:uid="{00000000-0005-0000-0000-0000B2070000}"/>
    <cellStyle name="1_tree_휴게시설_오창수량산출서_시설물단위수량1" xfId="1972" xr:uid="{00000000-0005-0000-0000-0000B3070000}"/>
    <cellStyle name="1_tree_휴게시설_오창수량산출서_시설물단위수량1_시설물단위수량" xfId="1973" xr:uid="{00000000-0005-0000-0000-0000B4070000}"/>
    <cellStyle name="1_tree_휴게시설_오창수량산출서_철거단위수량" xfId="1974" xr:uid="{00000000-0005-0000-0000-0000B5070000}"/>
    <cellStyle name="1_tree_휴게시설_오창수량산출서_철거수량" xfId="1975" xr:uid="{00000000-0005-0000-0000-0000B6070000}"/>
    <cellStyle name="1_tree_휴게시설_오창수량산출서_한수단위수량" xfId="1976" xr:uid="{00000000-0005-0000-0000-0000B7070000}"/>
    <cellStyle name="1_tree_휴게시설_철거단위수량" xfId="1977" xr:uid="{00000000-0005-0000-0000-0000B8070000}"/>
    <cellStyle name="1_tree_휴게시설_철거수량" xfId="1978" xr:uid="{00000000-0005-0000-0000-0000B9070000}"/>
    <cellStyle name="1_tree_휴게시설_한수단위수량" xfId="1979" xr:uid="{00000000-0005-0000-0000-0000BA070000}"/>
    <cellStyle name="1_단가조사표" xfId="1980" xr:uid="{00000000-0005-0000-0000-0000BB070000}"/>
    <cellStyle name="1_단가조사표_1011소각" xfId="1981" xr:uid="{00000000-0005-0000-0000-0000BC070000}"/>
    <cellStyle name="1_단가조사표_1113교~1" xfId="1982" xr:uid="{00000000-0005-0000-0000-0000BD070000}"/>
    <cellStyle name="1_단가조사표_121내역" xfId="1983" xr:uid="{00000000-0005-0000-0000-0000BE070000}"/>
    <cellStyle name="1_단가조사표_객토량" xfId="1984" xr:uid="{00000000-0005-0000-0000-0000BF070000}"/>
    <cellStyle name="1_단가조사표_교통센~1" xfId="1985" xr:uid="{00000000-0005-0000-0000-0000C0070000}"/>
    <cellStyle name="1_단가조사표_교통센터412" xfId="1986" xr:uid="{00000000-0005-0000-0000-0000C1070000}"/>
    <cellStyle name="1_단가조사표_교통수" xfId="1987" xr:uid="{00000000-0005-0000-0000-0000C2070000}"/>
    <cellStyle name="1_단가조사표_교통수량산출서" xfId="1988" xr:uid="{00000000-0005-0000-0000-0000C3070000}"/>
    <cellStyle name="1_단가조사표_구조물대가 (2)" xfId="1989" xr:uid="{00000000-0005-0000-0000-0000C4070000}"/>
    <cellStyle name="1_단가조사표_내역서 (2)" xfId="1990" xr:uid="{00000000-0005-0000-0000-0000C5070000}"/>
    <cellStyle name="1_단가조사표_대전관저지구" xfId="1991" xr:uid="{00000000-0005-0000-0000-0000C6070000}"/>
    <cellStyle name="1_단가조사표_동측지~1" xfId="1992" xr:uid="{00000000-0005-0000-0000-0000C7070000}"/>
    <cellStyle name="1_단가조사표_동측지원422" xfId="1993" xr:uid="{00000000-0005-0000-0000-0000C8070000}"/>
    <cellStyle name="1_단가조사표_동측지원512" xfId="1994" xr:uid="{00000000-0005-0000-0000-0000C9070000}"/>
    <cellStyle name="1_단가조사표_동측지원524" xfId="1995" xr:uid="{00000000-0005-0000-0000-0000CA070000}"/>
    <cellStyle name="1_단가조사표_부대422" xfId="1996" xr:uid="{00000000-0005-0000-0000-0000CB070000}"/>
    <cellStyle name="1_단가조사표_부대시설" xfId="1997" xr:uid="{00000000-0005-0000-0000-0000CC070000}"/>
    <cellStyle name="1_단가조사표_소각수~1" xfId="1998" xr:uid="{00000000-0005-0000-0000-0000CD070000}"/>
    <cellStyle name="1_단가조사표_소각수내역서" xfId="1999" xr:uid="{00000000-0005-0000-0000-0000CE070000}"/>
    <cellStyle name="1_단가조사표_소각수목2" xfId="2000" xr:uid="{00000000-0005-0000-0000-0000CF070000}"/>
    <cellStyle name="1_단가조사표_수량산출서 (2)" xfId="2001" xr:uid="{00000000-0005-0000-0000-0000D0070000}"/>
    <cellStyle name="1_단가조사표_엑스포~1" xfId="2002" xr:uid="{00000000-0005-0000-0000-0000D1070000}"/>
    <cellStyle name="1_단가조사표_엑스포한빛1" xfId="2003" xr:uid="{00000000-0005-0000-0000-0000D2070000}"/>
    <cellStyle name="1_단가조사표_여객터미널331" xfId="2004" xr:uid="{00000000-0005-0000-0000-0000D3070000}"/>
    <cellStyle name="1_단가조사표_여객터미널513" xfId="2005" xr:uid="{00000000-0005-0000-0000-0000D4070000}"/>
    <cellStyle name="1_단가조사표_여객터미널629" xfId="2006" xr:uid="{00000000-0005-0000-0000-0000D5070000}"/>
    <cellStyle name="1_단가조사표_외곽도로616" xfId="2007" xr:uid="{00000000-0005-0000-0000-0000D6070000}"/>
    <cellStyle name="1_단가조사표_용인죽전수량" xfId="2008" xr:uid="{00000000-0005-0000-0000-0000D7070000}"/>
    <cellStyle name="1_단가조사표_원가계~1" xfId="2009" xr:uid="{00000000-0005-0000-0000-0000D8070000}"/>
    <cellStyle name="1_단가조사표_유기질" xfId="2010" xr:uid="{00000000-0005-0000-0000-0000D9070000}"/>
    <cellStyle name="1_단가조사표_자재조서 (2)" xfId="2011" xr:uid="{00000000-0005-0000-0000-0000DA070000}"/>
    <cellStyle name="1_단가조사표_총괄내역" xfId="2012" xr:uid="{00000000-0005-0000-0000-0000DB070000}"/>
    <cellStyle name="1_단가조사표_총괄내역 (2)" xfId="2013" xr:uid="{00000000-0005-0000-0000-0000DC070000}"/>
    <cellStyle name="1_단가조사표_터미널도로403" xfId="2014" xr:uid="{00000000-0005-0000-0000-0000DD070000}"/>
    <cellStyle name="1_단가조사표_터미널도로429" xfId="2015" xr:uid="{00000000-0005-0000-0000-0000DE070000}"/>
    <cellStyle name="1_단가조사표_포장일위" xfId="2016" xr:uid="{00000000-0005-0000-0000-0000DF070000}"/>
    <cellStyle name="1_배수공" xfId="2017" xr:uid="{00000000-0005-0000-0000-0000E0070000}"/>
    <cellStyle name="1_수량" xfId="2018" xr:uid="{00000000-0005-0000-0000-0000E1070000}"/>
    <cellStyle name="1_주요자재집계표" xfId="2019" xr:uid="{00000000-0005-0000-0000-0000E2070000}"/>
    <cellStyle name="11" xfId="2020" xr:uid="{00000000-0005-0000-0000-0000E3070000}"/>
    <cellStyle name="111" xfId="2021" xr:uid="{00000000-0005-0000-0000-0000E4070000}"/>
    <cellStyle name="18" xfId="2022" xr:uid="{00000000-0005-0000-0000-0000E5070000}"/>
    <cellStyle name="2" xfId="2023" xr:uid="{00000000-0005-0000-0000-0000E6070000}"/>
    <cellStyle name="2)" xfId="2024" xr:uid="{00000000-0005-0000-0000-0000E7070000}"/>
    <cellStyle name="2_laroux" xfId="2025" xr:uid="{00000000-0005-0000-0000-0000E8070000}"/>
    <cellStyle name="2_laroux_ATC-YOON1" xfId="2026" xr:uid="{00000000-0005-0000-0000-0000E9070000}"/>
    <cellStyle name="2_단가조사표" xfId="2027" xr:uid="{00000000-0005-0000-0000-0000EA070000}"/>
    <cellStyle name="2_단가조사표_1011소각" xfId="2028" xr:uid="{00000000-0005-0000-0000-0000EB070000}"/>
    <cellStyle name="2_단가조사표_1113교~1" xfId="2029" xr:uid="{00000000-0005-0000-0000-0000EC070000}"/>
    <cellStyle name="2_단가조사표_121내역" xfId="2030" xr:uid="{00000000-0005-0000-0000-0000ED070000}"/>
    <cellStyle name="2_단가조사표_객토량" xfId="2031" xr:uid="{00000000-0005-0000-0000-0000EE070000}"/>
    <cellStyle name="2_단가조사표_교통센~1" xfId="2032" xr:uid="{00000000-0005-0000-0000-0000EF070000}"/>
    <cellStyle name="2_단가조사표_교통센터412" xfId="2033" xr:uid="{00000000-0005-0000-0000-0000F0070000}"/>
    <cellStyle name="2_단가조사표_교통수" xfId="2034" xr:uid="{00000000-0005-0000-0000-0000F1070000}"/>
    <cellStyle name="2_단가조사표_교통수량산출서" xfId="2035" xr:uid="{00000000-0005-0000-0000-0000F2070000}"/>
    <cellStyle name="2_단가조사표_구조물대가 (2)" xfId="2036" xr:uid="{00000000-0005-0000-0000-0000F3070000}"/>
    <cellStyle name="2_단가조사표_내역서 (2)" xfId="2037" xr:uid="{00000000-0005-0000-0000-0000F4070000}"/>
    <cellStyle name="2_단가조사표_대전관저지구" xfId="2038" xr:uid="{00000000-0005-0000-0000-0000F5070000}"/>
    <cellStyle name="2_단가조사표_동측지~1" xfId="2039" xr:uid="{00000000-0005-0000-0000-0000F6070000}"/>
    <cellStyle name="2_단가조사표_동측지원422" xfId="2040" xr:uid="{00000000-0005-0000-0000-0000F7070000}"/>
    <cellStyle name="2_단가조사표_동측지원512" xfId="2041" xr:uid="{00000000-0005-0000-0000-0000F8070000}"/>
    <cellStyle name="2_단가조사표_동측지원524" xfId="2042" xr:uid="{00000000-0005-0000-0000-0000F9070000}"/>
    <cellStyle name="2_단가조사표_부대422" xfId="2043" xr:uid="{00000000-0005-0000-0000-0000FA070000}"/>
    <cellStyle name="2_단가조사표_부대시설" xfId="2044" xr:uid="{00000000-0005-0000-0000-0000FB070000}"/>
    <cellStyle name="2_단가조사표_소각수~1" xfId="2045" xr:uid="{00000000-0005-0000-0000-0000FC070000}"/>
    <cellStyle name="2_단가조사표_소각수내역서" xfId="2046" xr:uid="{00000000-0005-0000-0000-0000FD070000}"/>
    <cellStyle name="2_단가조사표_소각수목2" xfId="2047" xr:uid="{00000000-0005-0000-0000-0000FE070000}"/>
    <cellStyle name="2_단가조사표_수량산출서 (2)" xfId="2048" xr:uid="{00000000-0005-0000-0000-0000FF070000}"/>
    <cellStyle name="2_단가조사표_엑스포~1" xfId="2049" xr:uid="{00000000-0005-0000-0000-000000080000}"/>
    <cellStyle name="2_단가조사표_엑스포한빛1" xfId="2050" xr:uid="{00000000-0005-0000-0000-000001080000}"/>
    <cellStyle name="2_단가조사표_여객터미널331" xfId="2051" xr:uid="{00000000-0005-0000-0000-000002080000}"/>
    <cellStyle name="2_단가조사표_여객터미널513" xfId="2052" xr:uid="{00000000-0005-0000-0000-000003080000}"/>
    <cellStyle name="2_단가조사표_여객터미널629" xfId="2053" xr:uid="{00000000-0005-0000-0000-000004080000}"/>
    <cellStyle name="2_단가조사표_외곽도로616" xfId="2054" xr:uid="{00000000-0005-0000-0000-000005080000}"/>
    <cellStyle name="2_단가조사표_용인죽전수량" xfId="2055" xr:uid="{00000000-0005-0000-0000-000006080000}"/>
    <cellStyle name="2_단가조사표_원가계~1" xfId="2056" xr:uid="{00000000-0005-0000-0000-000007080000}"/>
    <cellStyle name="2_단가조사표_유기질" xfId="2057" xr:uid="{00000000-0005-0000-0000-000008080000}"/>
    <cellStyle name="2_단가조사표_자재조서 (2)" xfId="2058" xr:uid="{00000000-0005-0000-0000-000009080000}"/>
    <cellStyle name="2_단가조사표_총괄내역" xfId="2059" xr:uid="{00000000-0005-0000-0000-00000A080000}"/>
    <cellStyle name="2_단가조사표_총괄내역 (2)" xfId="2060" xr:uid="{00000000-0005-0000-0000-00000B080000}"/>
    <cellStyle name="2_단가조사표_터미널도로403" xfId="2061" xr:uid="{00000000-0005-0000-0000-00000C080000}"/>
    <cellStyle name="2_단가조사표_터미널도로429" xfId="2062" xr:uid="{00000000-0005-0000-0000-00000D080000}"/>
    <cellStyle name="2_단가조사표_포장일위" xfId="2063" xr:uid="{00000000-0005-0000-0000-00000E080000}"/>
    <cellStyle name="2자리" xfId="2064" xr:uid="{00000000-0005-0000-0000-00000F080000}"/>
    <cellStyle name="2자리선" xfId="2065" xr:uid="{00000000-0005-0000-0000-000010080000}"/>
    <cellStyle name="3" xfId="2066" xr:uid="{00000000-0005-0000-0000-000011080000}"/>
    <cellStyle name="6" xfId="2067" xr:uid="{00000000-0005-0000-0000-000012080000}"/>
    <cellStyle name="60" xfId="2068" xr:uid="{00000000-0005-0000-0000-000013080000}"/>
    <cellStyle name="82" xfId="2069" xr:uid="{00000000-0005-0000-0000-000014080000}"/>
    <cellStyle name="9" xfId="2070" xr:uid="{00000000-0005-0000-0000-000015080000}"/>
    <cellStyle name="9_배수공" xfId="2071" xr:uid="{00000000-0005-0000-0000-000016080000}"/>
    <cellStyle name="9_수량" xfId="2072" xr:uid="{00000000-0005-0000-0000-000017080000}"/>
    <cellStyle name="9_주요자재집계표" xfId="2073" xr:uid="{00000000-0005-0000-0000-000018080000}"/>
    <cellStyle name="96" xfId="2074" xr:uid="{00000000-0005-0000-0000-000019080000}"/>
    <cellStyle name="a [0]_mud plant bolted" xfId="2075" xr:uid="{00000000-0005-0000-0000-00001A080000}"/>
    <cellStyle name="a)" xfId="2076" xr:uid="{00000000-0005-0000-0000-00001B080000}"/>
    <cellStyle name="A¡§¡ⓒ¡E¡þ¡EO [0]_¡§uc¡§oA " xfId="2077" xr:uid="{00000000-0005-0000-0000-00001C080000}"/>
    <cellStyle name="A¡§¡ⓒ¡E¡þ¡EO_¡§uc¡§oA " xfId="2078" xr:uid="{00000000-0005-0000-0000-00001D080000}"/>
    <cellStyle name="A¨­￠￢￠O [0]_¡Æu￠￢RBS('98) " xfId="2079" xr:uid="{00000000-0005-0000-0000-00001E080000}"/>
    <cellStyle name="A¨­¢¬¢Ò [0]_¨úc¨öA " xfId="2080" xr:uid="{00000000-0005-0000-0000-00001F080000}"/>
    <cellStyle name="A¨­￠￢￠O [0]_3￠?u¨uoAⓒ÷ " xfId="2081" xr:uid="{00000000-0005-0000-0000-000020080000}"/>
    <cellStyle name="A¨­¢¬¢Ò [0]_4PART " xfId="2082" xr:uid="{00000000-0005-0000-0000-000021080000}"/>
    <cellStyle name="A¨­￠￢￠O [0]_A|A￠O1¨￢I1¡Æu CoEⓒ÷ " xfId="2083" xr:uid="{00000000-0005-0000-0000-000022080000}"/>
    <cellStyle name="A¨­¢¬¢Ò [0]_C¡Æ¢¬n¨¬¡Æ " xfId="2084" xr:uid="{00000000-0005-0000-0000-000023080000}"/>
    <cellStyle name="A¨­￠￢￠O [0]_ⓒoⓒ¡A¨o¨￢R " xfId="2085" xr:uid="{00000000-0005-0000-0000-000024080000}"/>
    <cellStyle name="A¨­￠￢￠O_¡Æu￠￢RC¡¿￠￢n_¨u¡AA¨u¨￢¡Æ " xfId="2086" xr:uid="{00000000-0005-0000-0000-000025080000}"/>
    <cellStyle name="A¨­¢¬¢Ò_¨úc¨öA " xfId="2087" xr:uid="{00000000-0005-0000-0000-000026080000}"/>
    <cellStyle name="A¨­￠￢￠O_3￠?u¨uoAⓒ÷ " xfId="2088" xr:uid="{00000000-0005-0000-0000-000027080000}"/>
    <cellStyle name="A¨­¢¬¢Ò_95©øaAN¡Æy¨ùo¡¤R " xfId="2089" xr:uid="{00000000-0005-0000-0000-000028080000}"/>
    <cellStyle name="A¨­￠￢￠O_A|A￠O1¨￢I1¡Æu CoEⓒ÷ " xfId="2090" xr:uid="{00000000-0005-0000-0000-000029080000}"/>
    <cellStyle name="A¨­¢¬¢Ò_C¡Æ¢¬n¨¬¡Æ " xfId="2091" xr:uid="{00000000-0005-0000-0000-00002A080000}"/>
    <cellStyle name="A¨­￠￢￠O_ⓒoⓒ¡A¨o¨￢R " xfId="2092" xr:uid="{00000000-0005-0000-0000-00002B080000}"/>
    <cellStyle name="ȂȃRMऌଃਁȋ⤭ࠀȄԂȂ(ȃRMऌଃਁȋ⤂Ā飰ˠ" xfId="2093" xr:uid="{00000000-0005-0000-0000-00002C080000}"/>
    <cellStyle name="Aee­ " xfId="2094" xr:uid="{00000000-0005-0000-0000-00002D080000}"/>
    <cellStyle name="AeE­ [0]_ 2ÆAAþº° " xfId="2095" xr:uid="{00000000-0005-0000-0000-00002E080000}"/>
    <cellStyle name="ÅëÈ­ [0]_»ç¾÷È¿°ú" xfId="2096" xr:uid="{00000000-0005-0000-0000-00002F080000}"/>
    <cellStyle name="AeE­ [0]_¼oAI¼º " xfId="2097" xr:uid="{00000000-0005-0000-0000-000030080000}"/>
    <cellStyle name="ÅëÈ­ [0]_¹æÀ½º® " xfId="2098" xr:uid="{00000000-0005-0000-0000-000031080000}"/>
    <cellStyle name="AeE­ [0]_3ÆA °³AI " xfId="2099" xr:uid="{00000000-0005-0000-0000-000032080000}"/>
    <cellStyle name="ÅëÈ­ [0]_INQUIRY ¿µ¾÷ÃßÁø " xfId="2100" xr:uid="{00000000-0005-0000-0000-000033080000}"/>
    <cellStyle name="AeE­ [0]_INQUIRY ¿μ¾÷AßAø " xfId="2101" xr:uid="{00000000-0005-0000-0000-000034080000}"/>
    <cellStyle name="ÅëÈ­ [0]_º»¼± ±æ¾î±úºÎ ¼ö·® Áý°èÇ¥ " xfId="2102" xr:uid="{00000000-0005-0000-0000-000035080000}"/>
    <cellStyle name="AeE­ [0]_º≫¼± ±æ¾i±uºI ¼o·R Ay°eC￥ " xfId="2103" xr:uid="{00000000-0005-0000-0000-000036080000}"/>
    <cellStyle name="ÅëÈ­ [0]_ºÙÀÓ2-1 " xfId="2104" xr:uid="{00000000-0005-0000-0000-000037080000}"/>
    <cellStyle name="AeE­ [0]_PERSONAL" xfId="2105" xr:uid="{00000000-0005-0000-0000-000038080000}"/>
    <cellStyle name="Aee­ _견적 방문 제출시-SAMPLE" xfId="2106" xr:uid="{00000000-0005-0000-0000-000039080000}"/>
    <cellStyle name="AeE­_ 2ÆAAþº° " xfId="2107" xr:uid="{00000000-0005-0000-0000-00003A080000}"/>
    <cellStyle name="ÅëÈ­_»ç¾÷È¿°ú" xfId="2108" xr:uid="{00000000-0005-0000-0000-00003B080000}"/>
    <cellStyle name="AeE­_¼oAI¼º " xfId="2109" xr:uid="{00000000-0005-0000-0000-00003C080000}"/>
    <cellStyle name="ÅëÈ­_¹æÀ½º® " xfId="2110" xr:uid="{00000000-0005-0000-0000-00003D080000}"/>
    <cellStyle name="AeE­_3ÆA °³AI " xfId="2111" xr:uid="{00000000-0005-0000-0000-00003E080000}"/>
    <cellStyle name="ÅëÈ­_INQUIRY ¿µ¾÷ÃßÁø " xfId="2112" xr:uid="{00000000-0005-0000-0000-00003F080000}"/>
    <cellStyle name="AeE­_INQUIRY ¿μ¾÷AßAø " xfId="2113" xr:uid="{00000000-0005-0000-0000-000040080000}"/>
    <cellStyle name="ÅëÈ­_º»¼± ±æ¾î±úºÎ ¼ö·® Áý°èÇ¥ " xfId="2114" xr:uid="{00000000-0005-0000-0000-000041080000}"/>
    <cellStyle name="AeE­_º≫¼± ±æ¾i±uºI ¼o·R Ay°eC￥ " xfId="2115" xr:uid="{00000000-0005-0000-0000-000042080000}"/>
    <cellStyle name="ÅëÈ­_ºÙÀÓ2-1 " xfId="2116" xr:uid="{00000000-0005-0000-0000-000043080000}"/>
    <cellStyle name="AeE­_PERSONAL" xfId="2117" xr:uid="{00000000-0005-0000-0000-000044080000}"/>
    <cellStyle name="AeE¡© [0]_¨úc¨öA " xfId="2118" xr:uid="{00000000-0005-0000-0000-000045080000}"/>
    <cellStyle name="AeE¡©_¨úc¨öA " xfId="2119" xr:uid="{00000000-0005-0000-0000-000046080000}"/>
    <cellStyle name="AeE¡ⓒ [0]_¡Æu￠￢RC¡¿￠￢n_¨u¡AA¨u¨￢¡Æ " xfId="2120" xr:uid="{00000000-0005-0000-0000-000047080000}"/>
    <cellStyle name="AeE¡ⓒ_¡Æu￠￢RC¡¿￠￢n_¨u¡AA¨u¨￢¡Æ " xfId="2121" xr:uid="{00000000-0005-0000-0000-000048080000}"/>
    <cellStyle name="AeE￠R¨I [0]_¡§uc¡§oA " xfId="2122" xr:uid="{00000000-0005-0000-0000-000049080000}"/>
    <cellStyle name="AeE￠R¨I_¡§uc¡§oA " xfId="2123" xr:uid="{00000000-0005-0000-0000-00004A080000}"/>
    <cellStyle name="ALIGNMENT" xfId="2124" xr:uid="{00000000-0005-0000-0000-00004B080000}"/>
    <cellStyle name="AÞ¸¶ [0]_ 2ÆAAþº° " xfId="2125" xr:uid="{00000000-0005-0000-0000-00004C080000}"/>
    <cellStyle name="ÄÞ¸¶ [0]_»ç¾÷È¿°ú" xfId="2126" xr:uid="{00000000-0005-0000-0000-00004D080000}"/>
    <cellStyle name="AÞ¸¶ [0]_¼oAI¼º " xfId="2127" xr:uid="{00000000-0005-0000-0000-00004E080000}"/>
    <cellStyle name="ÄÞ¸¶ [0]_¹æÀ½º® " xfId="2128" xr:uid="{00000000-0005-0000-0000-00004F080000}"/>
    <cellStyle name="AÞ¸¶ [0]_3ÆA °³AI " xfId="2129" xr:uid="{00000000-0005-0000-0000-000050080000}"/>
    <cellStyle name="ÄÞ¸¶ [0]_INQUIRY ¿µ¾÷ÃßÁø " xfId="2130" xr:uid="{00000000-0005-0000-0000-000051080000}"/>
    <cellStyle name="AÞ¸¶ [0]_INQUIRY ¿μ¾÷AßAø " xfId="2131" xr:uid="{00000000-0005-0000-0000-000052080000}"/>
    <cellStyle name="ÄÞ¸¶ [0]_º»¼± ±æ¾î±úºÎ ¼ö·® Áý°èÇ¥ " xfId="2132" xr:uid="{00000000-0005-0000-0000-000053080000}"/>
    <cellStyle name="AÞ¸¶ [0]_º≫¼± ±æ¾i±uºI ¼o·R Ay°eC￥ " xfId="2133" xr:uid="{00000000-0005-0000-0000-000054080000}"/>
    <cellStyle name="ÄÞ¸¶ [0]_ºÙÀÓ2-1 " xfId="2134" xr:uid="{00000000-0005-0000-0000-000055080000}"/>
    <cellStyle name="AÞ¸¶_ 2ÆAAþº° " xfId="2135" xr:uid="{00000000-0005-0000-0000-000056080000}"/>
    <cellStyle name="ÄÞ¸¶_»ç¾÷È¿°ú" xfId="2136" xr:uid="{00000000-0005-0000-0000-000057080000}"/>
    <cellStyle name="AÞ¸¶_¼oAI¼º " xfId="2137" xr:uid="{00000000-0005-0000-0000-000058080000}"/>
    <cellStyle name="ÄÞ¸¶_¹æÀ½º® " xfId="2138" xr:uid="{00000000-0005-0000-0000-000059080000}"/>
    <cellStyle name="AÞ¸¶_3ÆA °³AI " xfId="2139" xr:uid="{00000000-0005-0000-0000-00005A080000}"/>
    <cellStyle name="ÄÞ¸¶_INQUIRY ¿µ¾÷ÃßÁø " xfId="2140" xr:uid="{00000000-0005-0000-0000-00005B080000}"/>
    <cellStyle name="AÞ¸¶_INQUIRY ¿μ¾÷AßAø " xfId="2141" xr:uid="{00000000-0005-0000-0000-00005C080000}"/>
    <cellStyle name="ÄÞ¸¶_º»¼± ±æ¾î±úºÎ ¼ö·® Áý°èÇ¥ " xfId="2142" xr:uid="{00000000-0005-0000-0000-00005D080000}"/>
    <cellStyle name="AÞ¸¶_º≫¼± ±æ¾i±uºI ¼o·R Ay°eC￥ " xfId="2143" xr:uid="{00000000-0005-0000-0000-00005E080000}"/>
    <cellStyle name="ÄÞ¸¶_ºÙÀÓ2-1 " xfId="2144" xr:uid="{00000000-0005-0000-0000-00005F080000}"/>
    <cellStyle name="_x0001_b" xfId="2145" xr:uid="{00000000-0005-0000-0000-000060080000}"/>
    <cellStyle name="BA" xfId="2146" xr:uid="{00000000-0005-0000-0000-000061080000}"/>
    <cellStyle name="b椬ៜ_x000c_Comma_ODCOS " xfId="2147" xr:uid="{00000000-0005-0000-0000-000062080000}"/>
    <cellStyle name="C¡ÍA¨ª_  FAB AIA¢´  " xfId="2148" xr:uid="{00000000-0005-0000-0000-000063080000}"/>
    <cellStyle name="C¡IA¨ª_¡Æ¡IA¡E¨￢n_¡Æ¡IA¡E¨￢n " xfId="2149" xr:uid="{00000000-0005-0000-0000-000064080000}"/>
    <cellStyle name="C¡ÍA¨ª_¡Æ©øAI OXIDE " xfId="2150" xr:uid="{00000000-0005-0000-0000-000065080000}"/>
    <cellStyle name="C¡IA¨ª_¡Æu￠￢RBS('98) " xfId="2151" xr:uid="{00000000-0005-0000-0000-000066080000}"/>
    <cellStyle name="C¡ÍA¨ª_¡íoE©÷¡¾a¡¤IAo " xfId="2152" xr:uid="{00000000-0005-0000-0000-000067080000}"/>
    <cellStyle name="C¡IA¨ª_¡ioEⓒ÷¡¾a¡¤IAo " xfId="2153" xr:uid="{00000000-0005-0000-0000-000068080000}"/>
    <cellStyle name="C¡ÍA¨ª_03 " xfId="2154" xr:uid="{00000000-0005-0000-0000-000069080000}"/>
    <cellStyle name="C¡IA¨ª_12￠?u " xfId="2155" xr:uid="{00000000-0005-0000-0000-00006A080000}"/>
    <cellStyle name="C¡ÍA¨ª_12AO " xfId="2156" xr:uid="{00000000-0005-0000-0000-00006B080000}"/>
    <cellStyle name="C¡IA¨ª_Ac¡Æi¡Æu￠￢R " xfId="2157" xr:uid="{00000000-0005-0000-0000-00006C080000}"/>
    <cellStyle name="C¡ÍA¨ª_C¡ÍAo " xfId="2158" xr:uid="{00000000-0005-0000-0000-00006D080000}"/>
    <cellStyle name="C¡IA¨ª_CD-ROM " xfId="2159" xr:uid="{00000000-0005-0000-0000-00006E080000}"/>
    <cellStyle name="C¡ÍA¨ª_Sheet1_4PART " xfId="2160" xr:uid="{00000000-0005-0000-0000-00006F080000}"/>
    <cellStyle name="C￠RIA¡§¨￡_  FAB AIA¡E￠￥  " xfId="2161" xr:uid="{00000000-0005-0000-0000-000070080000}"/>
    <cellStyle name="C￥AØ_  FAB AIA¤  " xfId="2162" xr:uid="{00000000-0005-0000-0000-000071080000}"/>
    <cellStyle name="Ç¥ÁØ_¿µ¾÷ÇöÈ² " xfId="2163" xr:uid="{00000000-0005-0000-0000-000072080000}"/>
    <cellStyle name="C￥AØ_¿ø°¡ºÐ¼R" xfId="2164" xr:uid="{00000000-0005-0000-0000-000073080000}"/>
    <cellStyle name="Ç¥ÁØ_»ç¾÷È¿°ú" xfId="2165" xr:uid="{00000000-0005-0000-0000-000074080000}"/>
    <cellStyle name="C￥AØ_≫c¾÷ºIº° AN°e " xfId="2166" xr:uid="{00000000-0005-0000-0000-000075080000}"/>
    <cellStyle name="Ç¥ÁØ_°£Á¢ºñ_°£Á¢ºñ " xfId="2167" xr:uid="{00000000-0005-0000-0000-000076080000}"/>
    <cellStyle name="C￥AØ_°³¹ßAIA¤  (2)_°³¹ßAIA¤ " xfId="2168" xr:uid="{00000000-0005-0000-0000-000077080000}"/>
    <cellStyle name="Ç¥ÁØ_°³¹ßÀÏÁ¤  (2)_°³¹ßÀÏÁ¤ " xfId="2169" xr:uid="{00000000-0005-0000-0000-000078080000}"/>
    <cellStyle name="C￥AØ_°³AI OXIDE " xfId="2170" xr:uid="{00000000-0005-0000-0000-000079080000}"/>
    <cellStyle name="Ç¥ÁØ_°ü¸®BS('98) " xfId="2171" xr:uid="{00000000-0005-0000-0000-00007A080000}"/>
    <cellStyle name="C￥AØ_03 " xfId="2172" xr:uid="{00000000-0005-0000-0000-00007B080000}"/>
    <cellStyle name="Ç¥ÁØ_0N-HANDLING " xfId="2173" xr:uid="{00000000-0005-0000-0000-00007C080000}"/>
    <cellStyle name="C￥AØ_½½·¡ºeA¶±UAy°e " xfId="2174" xr:uid="{00000000-0005-0000-0000-00007D080000}"/>
    <cellStyle name="Ç¥ÁØ_½½·¡ºêÃ¶±ÙÁý°è " xfId="2175" xr:uid="{00000000-0005-0000-0000-00007E080000}"/>
    <cellStyle name="C￥AØ_53AO " xfId="2176" xr:uid="{00000000-0005-0000-0000-00007F080000}"/>
    <cellStyle name="Ç¥ÁØ_Àç°í°ü¸® " xfId="2177" xr:uid="{00000000-0005-0000-0000-000080080000}"/>
    <cellStyle name="C￥AØ_AI¿øCoE² " xfId="2178" xr:uid="{00000000-0005-0000-0000-000081080000}"/>
    <cellStyle name="Ç¥ÁØ_Àü·Â¼ÕÀÍºÐ¼®" xfId="2179" xr:uid="{00000000-0005-0000-0000-000082080000}"/>
    <cellStyle name="C￥AØ_C￥Ao " xfId="2180" xr:uid="{00000000-0005-0000-0000-000083080000}"/>
    <cellStyle name="Ç¥ÁØ_CD-ROM " xfId="2181" xr:uid="{00000000-0005-0000-0000-000084080000}"/>
    <cellStyle name="C￥AØ_laroux_°³¹ßAIA¤  (2)_°³¹ßAIA¤ " xfId="2182" xr:uid="{00000000-0005-0000-0000-000085080000}"/>
    <cellStyle name="Ç¥ÁØ_laroux_°³¹ßÀÏÁ¤  (2)_°³¹ßÀÏÁ¤ " xfId="2183" xr:uid="{00000000-0005-0000-0000-000086080000}"/>
    <cellStyle name="C￥AØ_laroux_1_°³¹ßAIA¤ " xfId="2184" xr:uid="{00000000-0005-0000-0000-000087080000}"/>
    <cellStyle name="Ç¥ÁØ_laroux_1_°³¹ßÀÏÁ¤ " xfId="2185" xr:uid="{00000000-0005-0000-0000-000088080000}"/>
    <cellStyle name="C￥AØ_laroux_2_°³¹ßAIA¤ " xfId="2186" xr:uid="{00000000-0005-0000-0000-000089080000}"/>
    <cellStyle name="Ç¥ÁØ_laroux_2_°³¹ßÀÏÁ¤ " xfId="2187" xr:uid="{00000000-0005-0000-0000-00008A080000}"/>
    <cellStyle name="C￥AØ_M105CDT " xfId="2188" xr:uid="{00000000-0005-0000-0000-00008B080000}"/>
    <cellStyle name="Calc Currency (0)" xfId="2189" xr:uid="{00000000-0005-0000-0000-00008C080000}"/>
    <cellStyle name="category" xfId="2190" xr:uid="{00000000-0005-0000-0000-00008D080000}"/>
    <cellStyle name="CIAIÆU¸μAⓒ" xfId="2191" xr:uid="{00000000-0005-0000-0000-00008E080000}"/>
    <cellStyle name="Cmma_을지 (2)_갑지 (2)_집계표 (2)_집계표 (3)_견적서 (2)" xfId="2192" xr:uid="{00000000-0005-0000-0000-00008F080000}"/>
    <cellStyle name="CODE" xfId="2193" xr:uid="{00000000-0005-0000-0000-000090080000}"/>
    <cellStyle name="Comma" xfId="2194" xr:uid="{00000000-0005-0000-0000-000091080000}"/>
    <cellStyle name="Comma [0]" xfId="2195" xr:uid="{00000000-0005-0000-0000-000092080000}"/>
    <cellStyle name="comma zerodec" xfId="2196" xr:uid="{00000000-0005-0000-0000-000093080000}"/>
    <cellStyle name="Comma_ SG&amp;A Bridge " xfId="2197" xr:uid="{00000000-0005-0000-0000-000094080000}"/>
    <cellStyle name="Comma0" xfId="2198" xr:uid="{00000000-0005-0000-0000-000095080000}"/>
    <cellStyle name="Copied" xfId="2199" xr:uid="{00000000-0005-0000-0000-000096080000}"/>
    <cellStyle name="Curren?_x0012_퐀_x0017_?" xfId="2200" xr:uid="{00000000-0005-0000-0000-000097080000}"/>
    <cellStyle name="Currenby_Cash&amp;DSO Chart" xfId="2201" xr:uid="{00000000-0005-0000-0000-000098080000}"/>
    <cellStyle name="Currency" xfId="2202" xr:uid="{00000000-0005-0000-0000-000099080000}"/>
    <cellStyle name="Currency [0]" xfId="2203" xr:uid="{00000000-0005-0000-0000-00009A080000}"/>
    <cellStyle name="Currency [ﺜ]_P&amp;L_laroux" xfId="2204" xr:uid="{00000000-0005-0000-0000-00009B080000}"/>
    <cellStyle name="Currency_ SG&amp;A Bridge " xfId="2205" xr:uid="{00000000-0005-0000-0000-00009C080000}"/>
    <cellStyle name="Currency0" xfId="2206" xr:uid="{00000000-0005-0000-0000-00009D080000}"/>
    <cellStyle name="Currency1" xfId="2207" xr:uid="{00000000-0005-0000-0000-00009E080000}"/>
    <cellStyle name="Date" xfId="2208" xr:uid="{00000000-0005-0000-0000-00009F080000}"/>
    <cellStyle name="de" xfId="2209" xr:uid="{00000000-0005-0000-0000-0000A0080000}"/>
    <cellStyle name="Dezimal [0]_Compiling Utility Macros" xfId="2210" xr:uid="{00000000-0005-0000-0000-0000A1080000}"/>
    <cellStyle name="Dezimal_Compiling Utility Macros" xfId="2211" xr:uid="{00000000-0005-0000-0000-0000A2080000}"/>
    <cellStyle name="Dollar (zero dec)" xfId="2212" xr:uid="{00000000-0005-0000-0000-0000A3080000}"/>
    <cellStyle name="EA" xfId="2213" xr:uid="{00000000-0005-0000-0000-0000A4080000}"/>
    <cellStyle name="Entered" xfId="2214" xr:uid="{00000000-0005-0000-0000-0000A5080000}"/>
    <cellStyle name="Euro" xfId="2215" xr:uid="{00000000-0005-0000-0000-0000A6080000}"/>
    <cellStyle name="F2" xfId="2216" xr:uid="{00000000-0005-0000-0000-0000A7080000}"/>
    <cellStyle name="F3" xfId="2217" xr:uid="{00000000-0005-0000-0000-0000A8080000}"/>
    <cellStyle name="F4" xfId="2218" xr:uid="{00000000-0005-0000-0000-0000A9080000}"/>
    <cellStyle name="F5" xfId="2219" xr:uid="{00000000-0005-0000-0000-0000AA080000}"/>
    <cellStyle name="F6" xfId="2220" xr:uid="{00000000-0005-0000-0000-0000AB080000}"/>
    <cellStyle name="F7" xfId="2221" xr:uid="{00000000-0005-0000-0000-0000AC080000}"/>
    <cellStyle name="F8" xfId="2222" xr:uid="{00000000-0005-0000-0000-0000AD080000}"/>
    <cellStyle name="Fixed" xfId="2223" xr:uid="{00000000-0005-0000-0000-0000AE080000}"/>
    <cellStyle name="g" xfId="2224" xr:uid="{00000000-0005-0000-0000-0000AF080000}"/>
    <cellStyle name="Grey" xfId="2225" xr:uid="{00000000-0005-0000-0000-0000B0080000}"/>
    <cellStyle name="H1" xfId="2226" xr:uid="{00000000-0005-0000-0000-0000B1080000}"/>
    <cellStyle name="H2" xfId="2227" xr:uid="{00000000-0005-0000-0000-0000B2080000}"/>
    <cellStyle name="HEADER" xfId="2228" xr:uid="{00000000-0005-0000-0000-0000B3080000}"/>
    <cellStyle name="Header1" xfId="2229" xr:uid="{00000000-0005-0000-0000-0000B4080000}"/>
    <cellStyle name="Header2" xfId="2230" xr:uid="{00000000-0005-0000-0000-0000B5080000}"/>
    <cellStyle name="Heading 1" xfId="2231" xr:uid="{00000000-0005-0000-0000-0000B6080000}"/>
    <cellStyle name="Heading 2" xfId="2232" xr:uid="{00000000-0005-0000-0000-0000B7080000}"/>
    <cellStyle name="Heading1" xfId="2233" xr:uid="{00000000-0005-0000-0000-0000B8080000}"/>
    <cellStyle name="Heading2" xfId="2234" xr:uid="{00000000-0005-0000-0000-0000B9080000}"/>
    <cellStyle name="Helv8_PFD4.XLS" xfId="2235" xr:uid="{00000000-0005-0000-0000-0000BA080000}"/>
    <cellStyle name="Hyperlink_NEGS" xfId="2236" xr:uid="{00000000-0005-0000-0000-0000BB080000}"/>
    <cellStyle name="Input [yellow]" xfId="2237" xr:uid="{00000000-0005-0000-0000-0000BC080000}"/>
    <cellStyle name="kg" xfId="2238" xr:uid="{00000000-0005-0000-0000-0000BD080000}"/>
    <cellStyle name="L`" xfId="2239" xr:uid="{00000000-0005-0000-0000-0000BE080000}"/>
    <cellStyle name="loo" xfId="2240" xr:uid="{00000000-0005-0000-0000-0000BF080000}"/>
    <cellStyle name="M" xfId="2241" xr:uid="{00000000-0005-0000-0000-0000C0080000}"/>
    <cellStyle name="M2" xfId="2242" xr:uid="{00000000-0005-0000-0000-0000C1080000}"/>
    <cellStyle name="M3" xfId="2243" xr:uid="{00000000-0005-0000-0000-0000C2080000}"/>
    <cellStyle name="Midtitle" xfId="2244" xr:uid="{00000000-0005-0000-0000-0000C3080000}"/>
    <cellStyle name="Milliers [0]_399GC10" xfId="2245" xr:uid="{00000000-0005-0000-0000-0000C4080000}"/>
    <cellStyle name="Milliers_399GC10" xfId="2246" xr:uid="{00000000-0005-0000-0000-0000C5080000}"/>
    <cellStyle name="Model" xfId="2247" xr:uid="{00000000-0005-0000-0000-0000C6080000}"/>
    <cellStyle name="Mon?aire [0]_399GC10" xfId="2248" xr:uid="{00000000-0005-0000-0000-0000C7080000}"/>
    <cellStyle name="Mon?aire_399GC10" xfId="2249" xr:uid="{00000000-0005-0000-0000-0000C8080000}"/>
    <cellStyle name="n" xfId="2250" xr:uid="{00000000-0005-0000-0000-0000C9080000}"/>
    <cellStyle name="no dec" xfId="2251" xr:uid="{00000000-0005-0000-0000-0000CA080000}"/>
    <cellStyle name="Normal - Style1" xfId="2252" xr:uid="{00000000-0005-0000-0000-0000CB080000}"/>
    <cellStyle name="Normal - 유형1" xfId="2253" xr:uid="{00000000-0005-0000-0000-0000CC080000}"/>
    <cellStyle name="Normal_ SG&amp;A Bridge " xfId="2254" xr:uid="{00000000-0005-0000-0000-0000CD080000}"/>
    <cellStyle name="Normal忈OTD thru NOR " xfId="2255" xr:uid="{00000000-0005-0000-0000-0000CE080000}"/>
    <cellStyle name="O" xfId="2256" xr:uid="{00000000-0005-0000-0000-0000CF080000}"/>
    <cellStyle name="OD" xfId="2257" xr:uid="{00000000-0005-0000-0000-0000D0080000}"/>
    <cellStyle name="Œ…?æ맖?e [0.00]_laroux" xfId="2258" xr:uid="{00000000-0005-0000-0000-0000D1080000}"/>
    <cellStyle name="Œ…?æ맖?e_laroux" xfId="2259" xr:uid="{00000000-0005-0000-0000-0000D2080000}"/>
    <cellStyle name="oh" xfId="2260" xr:uid="{00000000-0005-0000-0000-0000D3080000}"/>
    <cellStyle name="Percent" xfId="2261" xr:uid="{00000000-0005-0000-0000-0000D4080000}"/>
    <cellStyle name="Percent [2]" xfId="2262" xr:uid="{00000000-0005-0000-0000-0000D5080000}"/>
    <cellStyle name="Percent_000총괄" xfId="2263" xr:uid="{00000000-0005-0000-0000-0000D6080000}"/>
    <cellStyle name="PRICE2" xfId="2264" xr:uid="{00000000-0005-0000-0000-0000D7080000}"/>
    <cellStyle name="Q1" xfId="2265" xr:uid="{00000000-0005-0000-0000-0000D8080000}"/>
    <cellStyle name="Q4" xfId="2266" xr:uid="{00000000-0005-0000-0000-0000D9080000}"/>
    <cellStyle name="RevList" xfId="2267" xr:uid="{00000000-0005-0000-0000-0000DA080000}"/>
    <cellStyle name="s" xfId="2268" xr:uid="{00000000-0005-0000-0000-0000DB080000}"/>
    <cellStyle name="S " xfId="2269" xr:uid="{00000000-0005-0000-0000-0000DC080000}"/>
    <cellStyle name="sh" xfId="2270" xr:uid="{00000000-0005-0000-0000-0000DD080000}"/>
    <cellStyle name="ssh" xfId="2271" xr:uid="{00000000-0005-0000-0000-0000DE080000}"/>
    <cellStyle name="STANDARD" xfId="2272" xr:uid="{00000000-0005-0000-0000-0000DF080000}"/>
    <cellStyle name="STD" xfId="2273" xr:uid="{00000000-0005-0000-0000-0000E0080000}"/>
    <cellStyle name="Sub" xfId="2274" xr:uid="{00000000-0005-0000-0000-0000E1080000}"/>
    <cellStyle name="subhead" xfId="2275" xr:uid="{00000000-0005-0000-0000-0000E2080000}"/>
    <cellStyle name="Subtotal" xfId="2276" xr:uid="{00000000-0005-0000-0000-0000E3080000}"/>
    <cellStyle name="t1" xfId="2277" xr:uid="{00000000-0005-0000-0000-0000E4080000}"/>
    <cellStyle name="testtitle" xfId="2278" xr:uid="{00000000-0005-0000-0000-0000E5080000}"/>
    <cellStyle name="þ_x001d_ð'&amp;Oy?Hy9_x0008__x000f__x0007_æ_x0007__x0007__x0001__x0001_" xfId="2279" xr:uid="{00000000-0005-0000-0000-0000E6080000}"/>
    <cellStyle name="Title" xfId="2280" xr:uid="{00000000-0005-0000-0000-0000E7080000}"/>
    <cellStyle name="title [1]" xfId="2281" xr:uid="{00000000-0005-0000-0000-0000E8080000}"/>
    <cellStyle name="title [2]" xfId="2282" xr:uid="{00000000-0005-0000-0000-0000E9080000}"/>
    <cellStyle name="Title_수량산출서-명동" xfId="2283" xr:uid="{00000000-0005-0000-0000-0000EA080000}"/>
    <cellStyle name="Title2" xfId="2284" xr:uid="{00000000-0005-0000-0000-0000EB080000}"/>
    <cellStyle name="ton" xfId="2285" xr:uid="{00000000-0005-0000-0000-0000EC080000}"/>
    <cellStyle name="Total" xfId="2286" xr:uid="{00000000-0005-0000-0000-0000ED080000}"/>
    <cellStyle name="UM" xfId="2287" xr:uid="{00000000-0005-0000-0000-0000EE080000}"/>
    <cellStyle name="W?rung [0]_Compiling Utility Macros" xfId="2288" xr:uid="{00000000-0005-0000-0000-0000EF080000}"/>
    <cellStyle name="W?rung_Compiling Utility Macros" xfId="2289" xr:uid="{00000000-0005-0000-0000-0000F0080000}"/>
    <cellStyle name="μU¿¡ ¿A´A CIAIÆU¸μAⓒ" xfId="2290" xr:uid="{00000000-0005-0000-0000-0000F1080000}"/>
    <cellStyle name="ハイパーリンク" xfId="2291" xr:uid="{00000000-0005-0000-0000-0000F2080000}"/>
    <cellStyle name="ଃਁȋ⤂Ā飰ˠ" xfId="2292" xr:uid="{00000000-0005-0000-0000-0000F3080000}"/>
    <cellStyle name="|?ドE" xfId="2293" xr:uid="{00000000-0005-0000-0000-0000F4080000}"/>
    <cellStyle name="" xfId="2294" xr:uid="{00000000-0005-0000-0000-0000F5080000}"/>
    <cellStyle name="고정소숫점" xfId="2295" xr:uid="{00000000-0005-0000-0000-0000F6080000}"/>
    <cellStyle name="고정출력1" xfId="2296" xr:uid="{00000000-0005-0000-0000-0000F7080000}"/>
    <cellStyle name="고정출력2" xfId="2297" xr:uid="{00000000-0005-0000-0000-0000F8080000}"/>
    <cellStyle name="공백" xfId="2298" xr:uid="{00000000-0005-0000-0000-0000F9080000}"/>
    <cellStyle name="공백1" xfId="2299" xr:uid="{00000000-0005-0000-0000-0000FA080000}"/>
    <cellStyle name="공백1수" xfId="2300" xr:uid="{00000000-0005-0000-0000-0000FB080000}"/>
    <cellStyle name="공사원가계산서(조경)" xfId="2301" xr:uid="{00000000-0005-0000-0000-0000FC080000}"/>
    <cellStyle name="공종" xfId="2302" xr:uid="{00000000-0005-0000-0000-0000FD080000}"/>
    <cellStyle name="그림" xfId="2303" xr:uid="{00000000-0005-0000-0000-0000FE080000}"/>
    <cellStyle name="글꼴" xfId="2304" xr:uid="{00000000-0005-0000-0000-0000FF080000}"/>
    <cellStyle name="끼_x0001_?" xfId="2305" xr:uid="{00000000-0005-0000-0000-000000090000}"/>
    <cellStyle name="날짜" xfId="2306" xr:uid="{00000000-0005-0000-0000-000001090000}"/>
    <cellStyle name="내역서" xfId="2307" xr:uid="{00000000-0005-0000-0000-000002090000}"/>
    <cellStyle name="네모제목" xfId="2308" xr:uid="{00000000-0005-0000-0000-000003090000}"/>
    <cellStyle name="단위" xfId="2309" xr:uid="{00000000-0005-0000-0000-000004090000}"/>
    <cellStyle name="달러" xfId="2310" xr:uid="{00000000-0005-0000-0000-000005090000}"/>
    <cellStyle name="뒤에 오는 하이퍼링크" xfId="2311" xr:uid="{00000000-0005-0000-0000-000006090000}"/>
    <cellStyle name="똿떓죶Ø괻 [0.00]_PRODUCT DETAIL Q1" xfId="2312" xr:uid="{00000000-0005-0000-0000-000007090000}"/>
    <cellStyle name="똿떓죶Ø괻_PRODUCT DETAIL Q1" xfId="2313" xr:uid="{00000000-0005-0000-0000-000008090000}"/>
    <cellStyle name="똿뗦먛귟 [0.00]_laroux" xfId="2314" xr:uid="{00000000-0005-0000-0000-000009090000}"/>
    <cellStyle name="똿뗦먛귟_laroux" xfId="2315" xr:uid="{00000000-0005-0000-0000-00000A090000}"/>
    <cellStyle name="마이너스키" xfId="2316" xr:uid="{00000000-0005-0000-0000-00000B090000}"/>
    <cellStyle name="묮뎋 [0.00]_PRODUCT DETAIL Q1" xfId="2317" xr:uid="{00000000-0005-0000-0000-00000C090000}"/>
    <cellStyle name="묮뎋_PRODUCT DETAIL Q1" xfId="2318" xr:uid="{00000000-0005-0000-0000-00000D090000}"/>
    <cellStyle name="믅됞 [0.00]_laroux" xfId="2319" xr:uid="{00000000-0005-0000-0000-00000E090000}"/>
    <cellStyle name="믅됞_laroux" xfId="2320" xr:uid="{00000000-0005-0000-0000-00000F090000}"/>
    <cellStyle name="배분" xfId="2321" xr:uid="{00000000-0005-0000-0000-000010090000}"/>
    <cellStyle name="백" xfId="2322" xr:uid="{00000000-0005-0000-0000-000011090000}"/>
    <cellStyle name="백_00년상반기현황분석(000512)-A.xls Chart 156" xfId="2323" xr:uid="{00000000-0005-0000-0000-000012090000}"/>
    <cellStyle name="백_00년상반기현황분석(000512)-A.xls Chart 156_Book1" xfId="2324" xr:uid="{00000000-0005-0000-0000-000013090000}"/>
    <cellStyle name="백_00년상반기현황분석(000512)-A.xls Chart 156_사장님IQS개선회의(조립생기팀0816)" xfId="2325" xr:uid="{00000000-0005-0000-0000-000014090000}"/>
    <cellStyle name="백_00년상반기현황분석(000512)-A.xls Chart 156_사장님IQS개선회의(조립생기팀0816)_Book1" xfId="2326" xr:uid="{00000000-0005-0000-0000-000015090000}"/>
    <cellStyle name="백_00년상반기현황분석(000512)-A.xls Chart 156_사장님IQS개선회의(조립생기팀0816)_인상시부담액(임,단협(1).04.26수정)" xfId="2327" xr:uid="{00000000-0005-0000-0000-000016090000}"/>
    <cellStyle name="백_00년상반기현황분석(000512)-A.xls Chart 156_인상시부담액(임,단협(1).04.26수정)" xfId="2328" xr:uid="{00000000-0005-0000-0000-000017090000}"/>
    <cellStyle name="백_00년상반기현황분석(000512)-A.xls Chart 156_정이사님보고0907" xfId="2329" xr:uid="{00000000-0005-0000-0000-000018090000}"/>
    <cellStyle name="백_00년상반기현황분석(000512)-A.xls Chart 156_정이사님보고0907_Book1" xfId="2330" xr:uid="{00000000-0005-0000-0000-000019090000}"/>
    <cellStyle name="백_00년상반기현황분석(000512)-A.xls Chart 156_정이사님보고0907_인상시부담액(임,단협(1).04.26수정)" xfId="2331" xr:uid="{00000000-0005-0000-0000-00001A090000}"/>
    <cellStyle name="백_00년상반기현황분석(000512)-A.xls Chart 157" xfId="2332" xr:uid="{00000000-0005-0000-0000-00001B090000}"/>
    <cellStyle name="백_00년상반기현황분석(000512)-A.xls Chart 157_Book1" xfId="2333" xr:uid="{00000000-0005-0000-0000-00001C090000}"/>
    <cellStyle name="백_00년상반기현황분석(000512)-A.xls Chart 157_사장님IQS개선회의(조립생기팀0816)" xfId="2334" xr:uid="{00000000-0005-0000-0000-00001D090000}"/>
    <cellStyle name="백_00년상반기현황분석(000512)-A.xls Chart 157_사장님IQS개선회의(조립생기팀0816)_Book1" xfId="2335" xr:uid="{00000000-0005-0000-0000-00001E090000}"/>
    <cellStyle name="백_00년상반기현황분석(000512)-A.xls Chart 157_사장님IQS개선회의(조립생기팀0816)_인상시부담액(임,단협(1).04.26수정)" xfId="2336" xr:uid="{00000000-0005-0000-0000-00001F090000}"/>
    <cellStyle name="백_00년상반기현황분석(000512)-A.xls Chart 157_인상시부담액(임,단협(1).04.26수정)" xfId="2337" xr:uid="{00000000-0005-0000-0000-000020090000}"/>
    <cellStyle name="백_00년상반기현황분석(000512)-A.xls Chart 157_정이사님보고0907" xfId="2338" xr:uid="{00000000-0005-0000-0000-000021090000}"/>
    <cellStyle name="백_00년상반기현황분석(000512)-A.xls Chart 157_정이사님보고0907_Book1" xfId="2339" xr:uid="{00000000-0005-0000-0000-000022090000}"/>
    <cellStyle name="백_00년상반기현황분석(000512)-A.xls Chart 157_정이사님보고0907_인상시부담액(임,단협(1).04.26수정)" xfId="2340" xr:uid="{00000000-0005-0000-0000-000023090000}"/>
    <cellStyle name="백_00년상반기현황분석(000512)-A.xls Chart 158" xfId="2341" xr:uid="{00000000-0005-0000-0000-000024090000}"/>
    <cellStyle name="백_00년상반기현황분석(000512)-A.xls Chart 158_Book1" xfId="2342" xr:uid="{00000000-0005-0000-0000-000025090000}"/>
    <cellStyle name="백_00년상반기현황분석(000512)-A.xls Chart 158_사장님IQS개선회의(조립생기팀0816)" xfId="2343" xr:uid="{00000000-0005-0000-0000-000026090000}"/>
    <cellStyle name="백_00년상반기현황분석(000512)-A.xls Chart 158_사장님IQS개선회의(조립생기팀0816)_Book1" xfId="2344" xr:uid="{00000000-0005-0000-0000-000027090000}"/>
    <cellStyle name="백_00년상반기현황분석(000512)-A.xls Chart 158_사장님IQS개선회의(조립생기팀0816)_인상시부담액(임,단협(1).04.26수정)" xfId="2345" xr:uid="{00000000-0005-0000-0000-000028090000}"/>
    <cellStyle name="백_00년상반기현황분석(000512)-A.xls Chart 158_인상시부담액(임,단협(1).04.26수정)" xfId="2346" xr:uid="{00000000-0005-0000-0000-000029090000}"/>
    <cellStyle name="백_00년상반기현황분석(000512)-A.xls Chart 158_정이사님보고0907" xfId="2347" xr:uid="{00000000-0005-0000-0000-00002A090000}"/>
    <cellStyle name="백_00년상반기현황분석(000512)-A.xls Chart 158_정이사님보고0907_Book1" xfId="2348" xr:uid="{00000000-0005-0000-0000-00002B090000}"/>
    <cellStyle name="백_00년상반기현황분석(000512)-A.xls Chart 158_정이사님보고0907_인상시부담액(임,단협(1).04.26수정)" xfId="2349" xr:uid="{00000000-0005-0000-0000-00002C090000}"/>
    <cellStyle name="백_00년상반기현황분석(000512)-A.xls Chart 160" xfId="2350" xr:uid="{00000000-0005-0000-0000-00002D090000}"/>
    <cellStyle name="백_00년상반기현황분석(000512)-A.xls Chart 160_Book1" xfId="2351" xr:uid="{00000000-0005-0000-0000-00002E090000}"/>
    <cellStyle name="백_00년상반기현황분석(000512)-A.xls Chart 160_사장님IQS개선회의(조립생기팀0816)" xfId="2352" xr:uid="{00000000-0005-0000-0000-00002F090000}"/>
    <cellStyle name="백_00년상반기현황분석(000512)-A.xls Chart 160_사장님IQS개선회의(조립생기팀0816)_Book1" xfId="2353" xr:uid="{00000000-0005-0000-0000-000030090000}"/>
    <cellStyle name="백_00년상반기현황분석(000512)-A.xls Chart 160_사장님IQS개선회의(조립생기팀0816)_인상시부담액(임,단협(1).04.26수정)" xfId="2354" xr:uid="{00000000-0005-0000-0000-000031090000}"/>
    <cellStyle name="백_00년상반기현황분석(000512)-A.xls Chart 160_인상시부담액(임,단협(1).04.26수정)" xfId="2355" xr:uid="{00000000-0005-0000-0000-000032090000}"/>
    <cellStyle name="백_00년상반기현황분석(000512)-A.xls Chart 160_정이사님보고0907" xfId="2356" xr:uid="{00000000-0005-0000-0000-000033090000}"/>
    <cellStyle name="백_00년상반기현황분석(000512)-A.xls Chart 160_정이사님보고0907_Book1" xfId="2357" xr:uid="{00000000-0005-0000-0000-000034090000}"/>
    <cellStyle name="백_00년상반기현황분석(000512)-A.xls Chart 160_정이사님보고0907_인상시부담액(임,단협(1).04.26수정)" xfId="2358" xr:uid="{00000000-0005-0000-0000-000035090000}"/>
    <cellStyle name="백_00년상반기현황분석(000512)-A.xls Chart 161" xfId="2359" xr:uid="{00000000-0005-0000-0000-000036090000}"/>
    <cellStyle name="백_00년상반기현황분석(000512)-A.xls Chart 161_Book1" xfId="2360" xr:uid="{00000000-0005-0000-0000-000037090000}"/>
    <cellStyle name="백_00년상반기현황분석(000512)-A.xls Chart 161_사장님IQS개선회의(조립생기팀0816)" xfId="2361" xr:uid="{00000000-0005-0000-0000-000038090000}"/>
    <cellStyle name="백_00년상반기현황분석(000512)-A.xls Chart 161_사장님IQS개선회의(조립생기팀0816)_Book1" xfId="2362" xr:uid="{00000000-0005-0000-0000-000039090000}"/>
    <cellStyle name="백_00년상반기현황분석(000512)-A.xls Chart 161_사장님IQS개선회의(조립생기팀0816)_인상시부담액(임,단협(1).04.26수정)" xfId="2363" xr:uid="{00000000-0005-0000-0000-00003A090000}"/>
    <cellStyle name="백_00년상반기현황분석(000512)-A.xls Chart 161_인상시부담액(임,단협(1).04.26수정)" xfId="2364" xr:uid="{00000000-0005-0000-0000-00003B090000}"/>
    <cellStyle name="백_00년상반기현황분석(000512)-A.xls Chart 161_정이사님보고0907" xfId="2365" xr:uid="{00000000-0005-0000-0000-00003C090000}"/>
    <cellStyle name="백_00년상반기현황분석(000512)-A.xls Chart 161_정이사님보고0907_Book1" xfId="2366" xr:uid="{00000000-0005-0000-0000-00003D090000}"/>
    <cellStyle name="백_00년상반기현황분석(000512)-A.xls Chart 161_정이사님보고0907_인상시부담액(임,단협(1).04.26수정)" xfId="2367" xr:uid="{00000000-0005-0000-0000-00003E090000}"/>
    <cellStyle name="백_01-토공_02-배수공" xfId="2368" xr:uid="{00000000-0005-0000-0000-00003F090000}"/>
    <cellStyle name="백_01-토공_02-배수공_3차작업조사보고내역" xfId="2369" xr:uid="{00000000-0005-0000-0000-000040090000}"/>
    <cellStyle name="백_01-토공_02-배수공_토공" xfId="2370" xr:uid="{00000000-0005-0000-0000-000041090000}"/>
    <cellStyle name="백_01-토공_02-배수공_토공_3차작업조사보고내역" xfId="2371" xr:uid="{00000000-0005-0000-0000-000042090000}"/>
    <cellStyle name="백_02-배수공" xfId="2372" xr:uid="{00000000-0005-0000-0000-000043090000}"/>
    <cellStyle name="백_02-배수공_02-반중력식옹벽" xfId="2373" xr:uid="{00000000-0005-0000-0000-000044090000}"/>
    <cellStyle name="백_02-배수공_02-반중력식옹벽_3차작업조사보고내역" xfId="2374" xr:uid="{00000000-0005-0000-0000-000045090000}"/>
    <cellStyle name="백_02-배수공_02-반중력식옹벽_토공" xfId="2375" xr:uid="{00000000-0005-0000-0000-000046090000}"/>
    <cellStyle name="백_02-배수공_02-반중력식옹벽_토공_3차작업조사보고내역" xfId="2376" xr:uid="{00000000-0005-0000-0000-000047090000}"/>
    <cellStyle name="백_02-배수공_02-배수공" xfId="2377" xr:uid="{00000000-0005-0000-0000-000048090000}"/>
    <cellStyle name="백_02-배수공_02-배수공_3차작업조사보고내역" xfId="2378" xr:uid="{00000000-0005-0000-0000-000049090000}"/>
    <cellStyle name="백_02-배수공_02-배수공_토공" xfId="2379" xr:uid="{00000000-0005-0000-0000-00004A090000}"/>
    <cellStyle name="백_02-배수공_02-배수공_토공_3차작업조사보고내역" xfId="2380" xr:uid="{00000000-0005-0000-0000-00004B090000}"/>
    <cellStyle name="백_02-배수공_3차작업조사보고내역" xfId="2381" xr:uid="{00000000-0005-0000-0000-00004C090000}"/>
    <cellStyle name="백_02-배수공_반중력" xfId="2382" xr:uid="{00000000-0005-0000-0000-00004D090000}"/>
    <cellStyle name="백_02-배수공_반중력_3차작업조사보고내역" xfId="2383" xr:uid="{00000000-0005-0000-0000-00004E090000}"/>
    <cellStyle name="백_02-배수공_반중력_토공" xfId="2384" xr:uid="{00000000-0005-0000-0000-00004F090000}"/>
    <cellStyle name="백_02-배수공_반중력_토공_3차작업조사보고내역" xfId="2385" xr:uid="{00000000-0005-0000-0000-000050090000}"/>
    <cellStyle name="백_02-배수공_토공" xfId="2386" xr:uid="{00000000-0005-0000-0000-000051090000}"/>
    <cellStyle name="백_02-배수공_토공_3차작업조사보고내역" xfId="2387" xr:uid="{00000000-0005-0000-0000-000052090000}"/>
    <cellStyle name="백_04-포장공_02-배수공" xfId="2388" xr:uid="{00000000-0005-0000-0000-000053090000}"/>
    <cellStyle name="백_04-포장공_02-배수공_3차작업조사보고내역" xfId="2389" xr:uid="{00000000-0005-0000-0000-000054090000}"/>
    <cellStyle name="백_04-포장공_02-배수공_토공" xfId="2390" xr:uid="{00000000-0005-0000-0000-000055090000}"/>
    <cellStyle name="백_04-포장공_02-배수공_토공_3차작업조사보고내역" xfId="2391" xr:uid="{00000000-0005-0000-0000-000056090000}"/>
    <cellStyle name="백_06-부대공_02-배수공" xfId="2392" xr:uid="{00000000-0005-0000-0000-000057090000}"/>
    <cellStyle name="백_06-부대공_02-배수공_3차작업조사보고내역" xfId="2393" xr:uid="{00000000-0005-0000-0000-000058090000}"/>
    <cellStyle name="백_06-부대공_02-배수공_토공" xfId="2394" xr:uid="{00000000-0005-0000-0000-000059090000}"/>
    <cellStyle name="백_06-부대공_02-배수공_토공_3차작업조사보고내역" xfId="2395" xr:uid="{00000000-0005-0000-0000-00005A090000}"/>
    <cellStyle name="백_3.우수" xfId="2396" xr:uid="{00000000-0005-0000-0000-00005B090000}"/>
    <cellStyle name="백_IQS00년 상반기보고000520(소장)-1" xfId="2397" xr:uid="{00000000-0005-0000-0000-00005C090000}"/>
    <cellStyle name="백_IQS00년 상반기보고000520(소장)-1.xls Chart 156" xfId="2398" xr:uid="{00000000-0005-0000-0000-00005D090000}"/>
    <cellStyle name="백_IQS00년 상반기보고000520(소장)-1.xls Chart 156_Book1" xfId="2399" xr:uid="{00000000-0005-0000-0000-00005E090000}"/>
    <cellStyle name="백_IQS00년 상반기보고000520(소장)-1.xls Chart 156_사장님IQS개선회의(조립생기팀0816)" xfId="2400" xr:uid="{00000000-0005-0000-0000-00005F090000}"/>
    <cellStyle name="백_IQS00년 상반기보고000520(소장)-1.xls Chart 156_사장님IQS개선회의(조립생기팀0816)_Book1" xfId="2401" xr:uid="{00000000-0005-0000-0000-000060090000}"/>
    <cellStyle name="백_IQS00년 상반기보고000520(소장)-1.xls Chart 156_사장님IQS개선회의(조립생기팀0816)_인상시부담액(임,단협(1).04.26수정)" xfId="2402" xr:uid="{00000000-0005-0000-0000-000061090000}"/>
    <cellStyle name="백_IQS00년 상반기보고000520(소장)-1.xls Chart 156_인상시부담액(임,단협(1).04.26수정)" xfId="2403" xr:uid="{00000000-0005-0000-0000-000062090000}"/>
    <cellStyle name="백_IQS00년 상반기보고000520(소장)-1.xls Chart 156_정이사님보고0907" xfId="2404" xr:uid="{00000000-0005-0000-0000-000063090000}"/>
    <cellStyle name="백_IQS00년 상반기보고000520(소장)-1.xls Chart 156_정이사님보고0907_Book1" xfId="2405" xr:uid="{00000000-0005-0000-0000-000064090000}"/>
    <cellStyle name="백_IQS00년 상반기보고000520(소장)-1.xls Chart 156_정이사님보고0907_인상시부담액(임,단협(1).04.26수정)" xfId="2406" xr:uid="{00000000-0005-0000-0000-000065090000}"/>
    <cellStyle name="백_IQS00년 상반기보고000520(소장)-1.xls Chart 157" xfId="2407" xr:uid="{00000000-0005-0000-0000-000066090000}"/>
    <cellStyle name="백_IQS00년 상반기보고000520(소장)-1.xls Chart 157_Book1" xfId="2408" xr:uid="{00000000-0005-0000-0000-000067090000}"/>
    <cellStyle name="백_IQS00년 상반기보고000520(소장)-1.xls Chart 157_사장님IQS개선회의(조립생기팀0816)" xfId="2409" xr:uid="{00000000-0005-0000-0000-000068090000}"/>
    <cellStyle name="백_IQS00년 상반기보고000520(소장)-1.xls Chart 157_사장님IQS개선회의(조립생기팀0816)_Book1" xfId="2410" xr:uid="{00000000-0005-0000-0000-000069090000}"/>
    <cellStyle name="백_IQS00년 상반기보고000520(소장)-1.xls Chart 157_사장님IQS개선회의(조립생기팀0816)_인상시부담액(임,단협(1).04.26수정)" xfId="2411" xr:uid="{00000000-0005-0000-0000-00006A090000}"/>
    <cellStyle name="백_IQS00년 상반기보고000520(소장)-1.xls Chart 157_인상시부담액(임,단협(1).04.26수정)" xfId="2412" xr:uid="{00000000-0005-0000-0000-00006B090000}"/>
    <cellStyle name="백_IQS00년 상반기보고000520(소장)-1.xls Chart 157_정이사님보고0907" xfId="2413" xr:uid="{00000000-0005-0000-0000-00006C090000}"/>
    <cellStyle name="백_IQS00년 상반기보고000520(소장)-1.xls Chart 157_정이사님보고0907_Book1" xfId="2414" xr:uid="{00000000-0005-0000-0000-00006D090000}"/>
    <cellStyle name="백_IQS00년 상반기보고000520(소장)-1.xls Chart 157_정이사님보고0907_인상시부담액(임,단협(1).04.26수정)" xfId="2415" xr:uid="{00000000-0005-0000-0000-00006E090000}"/>
    <cellStyle name="백_IQS00년 상반기보고000520(소장)-1.xls Chart 158" xfId="2416" xr:uid="{00000000-0005-0000-0000-00006F090000}"/>
    <cellStyle name="백_IQS00년 상반기보고000520(소장)-1.xls Chart 158_Book1" xfId="2417" xr:uid="{00000000-0005-0000-0000-000070090000}"/>
    <cellStyle name="백_IQS00년 상반기보고000520(소장)-1.xls Chart 158_사장님IQS개선회의(조립생기팀0816)" xfId="2418" xr:uid="{00000000-0005-0000-0000-000071090000}"/>
    <cellStyle name="백_IQS00년 상반기보고000520(소장)-1.xls Chart 158_사장님IQS개선회의(조립생기팀0816)_Book1" xfId="2419" xr:uid="{00000000-0005-0000-0000-000072090000}"/>
    <cellStyle name="백_IQS00년 상반기보고000520(소장)-1.xls Chart 158_사장님IQS개선회의(조립생기팀0816)_인상시부담액(임,단협(1).04.26수정)" xfId="2420" xr:uid="{00000000-0005-0000-0000-000073090000}"/>
    <cellStyle name="백_IQS00년 상반기보고000520(소장)-1.xls Chart 158_인상시부담액(임,단협(1).04.26수정)" xfId="2421" xr:uid="{00000000-0005-0000-0000-000074090000}"/>
    <cellStyle name="백_IQS00년 상반기보고000520(소장)-1.xls Chart 158_정이사님보고0907" xfId="2422" xr:uid="{00000000-0005-0000-0000-000075090000}"/>
    <cellStyle name="백_IQS00년 상반기보고000520(소장)-1.xls Chart 158_정이사님보고0907_Book1" xfId="2423" xr:uid="{00000000-0005-0000-0000-000076090000}"/>
    <cellStyle name="백_IQS00년 상반기보고000520(소장)-1.xls Chart 158_정이사님보고0907_인상시부담액(임,단협(1).04.26수정)" xfId="2424" xr:uid="{00000000-0005-0000-0000-000077090000}"/>
    <cellStyle name="백_IQS00년 상반기보고000520(소장)-1.xls Chart 160" xfId="2425" xr:uid="{00000000-0005-0000-0000-000078090000}"/>
    <cellStyle name="백_IQS00년 상반기보고000520(소장)-1.xls Chart 160_Book1" xfId="2426" xr:uid="{00000000-0005-0000-0000-000079090000}"/>
    <cellStyle name="백_IQS00년 상반기보고000520(소장)-1.xls Chart 160_사장님IQS개선회의(조립생기팀0816)" xfId="2427" xr:uid="{00000000-0005-0000-0000-00007A090000}"/>
    <cellStyle name="백_IQS00년 상반기보고000520(소장)-1.xls Chart 160_사장님IQS개선회의(조립생기팀0816)_Book1" xfId="2428" xr:uid="{00000000-0005-0000-0000-00007B090000}"/>
    <cellStyle name="백_IQS00년 상반기보고000520(소장)-1.xls Chart 160_사장님IQS개선회의(조립생기팀0816)_인상시부담액(임,단협(1).04.26수정)" xfId="2429" xr:uid="{00000000-0005-0000-0000-00007C090000}"/>
    <cellStyle name="백_IQS00년 상반기보고000520(소장)-1.xls Chart 160_인상시부담액(임,단협(1).04.26수정)" xfId="2430" xr:uid="{00000000-0005-0000-0000-00007D090000}"/>
    <cellStyle name="백_IQS00년 상반기보고000520(소장)-1.xls Chart 160_정이사님보고0907" xfId="2431" xr:uid="{00000000-0005-0000-0000-00007E090000}"/>
    <cellStyle name="백_IQS00년 상반기보고000520(소장)-1.xls Chart 160_정이사님보고0907_Book1" xfId="2432" xr:uid="{00000000-0005-0000-0000-00007F090000}"/>
    <cellStyle name="백_IQS00년 상반기보고000520(소장)-1.xls Chart 160_정이사님보고0907_인상시부담액(임,단협(1).04.26수정)" xfId="2433" xr:uid="{00000000-0005-0000-0000-000080090000}"/>
    <cellStyle name="백_IQS00년 상반기보고000520(소장)-1.xls Chart 161" xfId="2434" xr:uid="{00000000-0005-0000-0000-000081090000}"/>
    <cellStyle name="백_IQS00년 상반기보고000520(소장)-1.xls Chart 161_Book1" xfId="2435" xr:uid="{00000000-0005-0000-0000-000082090000}"/>
    <cellStyle name="백_IQS00년 상반기보고000520(소장)-1.xls Chart 161_사장님IQS개선회의(조립생기팀0816)" xfId="2436" xr:uid="{00000000-0005-0000-0000-000083090000}"/>
    <cellStyle name="백_IQS00년 상반기보고000520(소장)-1.xls Chart 161_사장님IQS개선회의(조립생기팀0816)_Book1" xfId="2437" xr:uid="{00000000-0005-0000-0000-000084090000}"/>
    <cellStyle name="백_IQS00년 상반기보고000520(소장)-1.xls Chart 161_사장님IQS개선회의(조립생기팀0816)_인상시부담액(임,단협(1).04.26수정)" xfId="2438" xr:uid="{00000000-0005-0000-0000-000085090000}"/>
    <cellStyle name="백_IQS00년 상반기보고000520(소장)-1.xls Chart 161_인상시부담액(임,단협(1).04.26수정)" xfId="2439" xr:uid="{00000000-0005-0000-0000-000086090000}"/>
    <cellStyle name="백_IQS00년 상반기보고000520(소장)-1.xls Chart 161_정이사님보고0907" xfId="2440" xr:uid="{00000000-0005-0000-0000-000087090000}"/>
    <cellStyle name="백_IQS00년 상반기보고000520(소장)-1.xls Chart 161_정이사님보고0907_Book1" xfId="2441" xr:uid="{00000000-0005-0000-0000-000088090000}"/>
    <cellStyle name="백_IQS00년 상반기보고000520(소장)-1.xls Chart 161_정이사님보고0907_인상시부담액(임,단협(1).04.26수정)" xfId="2442" xr:uid="{00000000-0005-0000-0000-000089090000}"/>
    <cellStyle name="백_IQS00년 상반기보고000520(소장)-1_Book1" xfId="2443" xr:uid="{00000000-0005-0000-0000-00008A090000}"/>
    <cellStyle name="백_IQS00년 상반기보고000520(소장)-1_사장님IQS개선회의(조립생기팀0816)" xfId="2444" xr:uid="{00000000-0005-0000-0000-00008B090000}"/>
    <cellStyle name="백_IQS00년 상반기보고000520(소장)-1_사장님IQS개선회의(조립생기팀0816)_Book1" xfId="2445" xr:uid="{00000000-0005-0000-0000-00008C090000}"/>
    <cellStyle name="백_IQS00년 상반기보고000520(소장)-1_사장님IQS개선회의(조립생기팀0816)_인상시부담액(임,단협(1).04.26수정)" xfId="2446" xr:uid="{00000000-0005-0000-0000-00008D090000}"/>
    <cellStyle name="백_IQS00년 상반기보고000520(소장)-1_인상시부담액(임,단협(1).04.26수정)" xfId="2447" xr:uid="{00000000-0005-0000-0000-00008E090000}"/>
    <cellStyle name="백_IQS00년 상반기보고000520(소장)-1_정이사님보고0907" xfId="2448" xr:uid="{00000000-0005-0000-0000-00008F090000}"/>
    <cellStyle name="백_IQS00년 상반기보고000520(소장)-1_정이사님보고0907_Book1" xfId="2449" xr:uid="{00000000-0005-0000-0000-000090090000}"/>
    <cellStyle name="백_IQS00년 상반기보고000520(소장)-1_정이사님보고0907_인상시부담액(임,단협(1).04.26수정)" xfId="2450" xr:uid="{00000000-0005-0000-0000-000091090000}"/>
    <cellStyle name="백_수량산출서(수정)_01-토공_02-배수공" xfId="2451" xr:uid="{00000000-0005-0000-0000-000092090000}"/>
    <cellStyle name="백_수량산출서(수정)_01-토공_02-배수공_3차작업조사보고내역" xfId="2452" xr:uid="{00000000-0005-0000-0000-000093090000}"/>
    <cellStyle name="백_수량산출서(수정)_01-토공_02-배수공_토공" xfId="2453" xr:uid="{00000000-0005-0000-0000-000094090000}"/>
    <cellStyle name="백_수량산출서(수정)_01-토공_02-배수공_토공_3차작업조사보고내역" xfId="2454" xr:uid="{00000000-0005-0000-0000-000095090000}"/>
    <cellStyle name="백_수량산출서(수정)_02-배수공" xfId="2455" xr:uid="{00000000-0005-0000-0000-000096090000}"/>
    <cellStyle name="백_수량산출서(수정)_02-배수공_02-반중력식옹벽" xfId="2456" xr:uid="{00000000-0005-0000-0000-000097090000}"/>
    <cellStyle name="백_수량산출서(수정)_02-배수공_02-반중력식옹벽_3차작업조사보고내역" xfId="2457" xr:uid="{00000000-0005-0000-0000-000098090000}"/>
    <cellStyle name="백_수량산출서(수정)_02-배수공_02-반중력식옹벽_토공" xfId="2458" xr:uid="{00000000-0005-0000-0000-000099090000}"/>
    <cellStyle name="백_수량산출서(수정)_02-배수공_02-반중력식옹벽_토공_3차작업조사보고내역" xfId="2459" xr:uid="{00000000-0005-0000-0000-00009A090000}"/>
    <cellStyle name="백_수량산출서(수정)_02-배수공_02-배수공" xfId="2460" xr:uid="{00000000-0005-0000-0000-00009B090000}"/>
    <cellStyle name="백_수량산출서(수정)_02-배수공_02-배수공_3차작업조사보고내역" xfId="2461" xr:uid="{00000000-0005-0000-0000-00009C090000}"/>
    <cellStyle name="백_수량산출서(수정)_02-배수공_02-배수공_토공" xfId="2462" xr:uid="{00000000-0005-0000-0000-00009D090000}"/>
    <cellStyle name="백_수량산출서(수정)_02-배수공_02-배수공_토공_3차작업조사보고내역" xfId="2463" xr:uid="{00000000-0005-0000-0000-00009E090000}"/>
    <cellStyle name="백_수량산출서(수정)_02-배수공_3차작업조사보고내역" xfId="2464" xr:uid="{00000000-0005-0000-0000-00009F090000}"/>
    <cellStyle name="백_수량산출서(수정)_02-배수공_반중력" xfId="2465" xr:uid="{00000000-0005-0000-0000-0000A0090000}"/>
    <cellStyle name="백_수량산출서(수정)_02-배수공_반중력_3차작업조사보고내역" xfId="2466" xr:uid="{00000000-0005-0000-0000-0000A1090000}"/>
    <cellStyle name="백_수량산출서(수정)_02-배수공_반중력_토공" xfId="2467" xr:uid="{00000000-0005-0000-0000-0000A2090000}"/>
    <cellStyle name="백_수량산출서(수정)_02-배수공_반중력_토공_3차작업조사보고내역" xfId="2468" xr:uid="{00000000-0005-0000-0000-0000A3090000}"/>
    <cellStyle name="백_수량산출서(수정)_02-배수공_토공" xfId="2469" xr:uid="{00000000-0005-0000-0000-0000A4090000}"/>
    <cellStyle name="백_수량산출서(수정)_02-배수공_토공_3차작업조사보고내역" xfId="2470" xr:uid="{00000000-0005-0000-0000-0000A5090000}"/>
    <cellStyle name="백_수량산출서(수정)_04-포장공_02-배수공" xfId="2471" xr:uid="{00000000-0005-0000-0000-0000A6090000}"/>
    <cellStyle name="백_수량산출서(수정)_04-포장공_02-배수공_3차작업조사보고내역" xfId="2472" xr:uid="{00000000-0005-0000-0000-0000A7090000}"/>
    <cellStyle name="백_수량산출서(수정)_04-포장공_02-배수공_토공" xfId="2473" xr:uid="{00000000-0005-0000-0000-0000A8090000}"/>
    <cellStyle name="백_수량산출서(수정)_04-포장공_02-배수공_토공_3차작업조사보고내역" xfId="2474" xr:uid="{00000000-0005-0000-0000-0000A9090000}"/>
    <cellStyle name="백_수량산출서(수정)_06-부대공_02-배수공" xfId="2475" xr:uid="{00000000-0005-0000-0000-0000AA090000}"/>
    <cellStyle name="백_수량산출서(수정)_06-부대공_02-배수공_3차작업조사보고내역" xfId="2476" xr:uid="{00000000-0005-0000-0000-0000AB090000}"/>
    <cellStyle name="백_수량산출서(수정)_06-부대공_02-배수공_토공" xfId="2477" xr:uid="{00000000-0005-0000-0000-0000AC090000}"/>
    <cellStyle name="백_수량산출서(수정)_06-부대공_02-배수공_토공_3차작업조사보고내역" xfId="2478" xr:uid="{00000000-0005-0000-0000-0000AD090000}"/>
    <cellStyle name="백_우수1(변경)" xfId="2479" xr:uid="{00000000-0005-0000-0000-0000AE090000}"/>
    <cellStyle name="백_우수공" xfId="2480" xr:uid="{00000000-0005-0000-0000-0000AF090000}"/>
    <cellStyle name="백분율 [△1]" xfId="2481" xr:uid="{00000000-0005-0000-0000-0000B0090000}"/>
    <cellStyle name="백분율 [△2]" xfId="2482" xr:uid="{00000000-0005-0000-0000-0000B1090000}"/>
    <cellStyle name="백분율 [0]" xfId="2483" xr:uid="{00000000-0005-0000-0000-0000B2090000}"/>
    <cellStyle name="백분율 [2]" xfId="2484" xr:uid="{00000000-0005-0000-0000-0000B3090000}"/>
    <cellStyle name="백분율［△1］" xfId="2485" xr:uid="{00000000-0005-0000-0000-0000B4090000}"/>
    <cellStyle name="백분율［△2］" xfId="2486" xr:uid="{00000000-0005-0000-0000-0000B5090000}"/>
    <cellStyle name="분수" xfId="2487" xr:uid="{00000000-0005-0000-0000-0000B6090000}"/>
    <cellStyle name="뷭?" xfId="2488" xr:uid="{00000000-0005-0000-0000-0000B7090000}"/>
    <cellStyle name="빨간색" xfId="2489" xr:uid="{00000000-0005-0000-0000-0000B8090000}"/>
    <cellStyle name="선택영역의 가운데로" xfId="2490" xr:uid="{00000000-0005-0000-0000-0000B9090000}"/>
    <cellStyle name="설계서" xfId="2491" xr:uid="{00000000-0005-0000-0000-0000BA090000}"/>
    <cellStyle name="설계서-내용" xfId="2492" xr:uid="{00000000-0005-0000-0000-0000BB090000}"/>
    <cellStyle name="설계서-내용-소수점" xfId="2493" xr:uid="{00000000-0005-0000-0000-0000BC090000}"/>
    <cellStyle name="설계서-내용-우" xfId="2494" xr:uid="{00000000-0005-0000-0000-0000BD090000}"/>
    <cellStyle name="설계서-내용-좌" xfId="2495" xr:uid="{00000000-0005-0000-0000-0000BE090000}"/>
    <cellStyle name="설계서-소제목" xfId="2496" xr:uid="{00000000-0005-0000-0000-0000BF090000}"/>
    <cellStyle name="설계서-타이틀" xfId="2497" xr:uid="{00000000-0005-0000-0000-0000C0090000}"/>
    <cellStyle name="설계서-항목" xfId="2498" xr:uid="{00000000-0005-0000-0000-0000C1090000}"/>
    <cellStyle name="소숫점0" xfId="2499" xr:uid="{00000000-0005-0000-0000-0000C2090000}"/>
    <cellStyle name="소숫점3" xfId="2500" xr:uid="{00000000-0005-0000-0000-0000C3090000}"/>
    <cellStyle name="수량" xfId="2501" xr:uid="{00000000-0005-0000-0000-0000C4090000}"/>
    <cellStyle name="수량1" xfId="2502" xr:uid="{00000000-0005-0000-0000-0000C5090000}"/>
    <cellStyle name="수목명" xfId="2503" xr:uid="{00000000-0005-0000-0000-0000C6090000}"/>
    <cellStyle name="숫자(R)" xfId="2504" xr:uid="{00000000-0005-0000-0000-0000C7090000}"/>
    <cellStyle name="쉼표 [0]" xfId="2505" builtinId="6"/>
    <cellStyle name="쉼표 [0] 2" xfId="2506" xr:uid="{00000000-0005-0000-0000-0000C9090000}"/>
    <cellStyle name="쉼표 [0] 2 2" xfId="2507" xr:uid="{00000000-0005-0000-0000-0000CA090000}"/>
    <cellStyle name="쉼표 [0] 2 2 2" xfId="3303" xr:uid="{A7899891-4824-43B1-95FB-E01C3494854D}"/>
    <cellStyle name="쉼표 [0] 2 3" xfId="2508" xr:uid="{00000000-0005-0000-0000-0000CB090000}"/>
    <cellStyle name="쉼표 [0] 3" xfId="2509" xr:uid="{00000000-0005-0000-0000-0000CC090000}"/>
    <cellStyle name="쉼표 [0] 3 2" xfId="2510" xr:uid="{00000000-0005-0000-0000-0000CD090000}"/>
    <cellStyle name="쉼표 [0] 4" xfId="2511" xr:uid="{00000000-0005-0000-0000-0000CE090000}"/>
    <cellStyle name="스타일 1" xfId="2512" xr:uid="{00000000-0005-0000-0000-0000CF090000}"/>
    <cellStyle name="스타일 10" xfId="2513" xr:uid="{00000000-0005-0000-0000-0000D0090000}"/>
    <cellStyle name="스타일 100" xfId="2514" xr:uid="{00000000-0005-0000-0000-0000D1090000}"/>
    <cellStyle name="스타일 101" xfId="2515" xr:uid="{00000000-0005-0000-0000-0000D2090000}"/>
    <cellStyle name="스타일 102" xfId="2516" xr:uid="{00000000-0005-0000-0000-0000D3090000}"/>
    <cellStyle name="스타일 103" xfId="2517" xr:uid="{00000000-0005-0000-0000-0000D4090000}"/>
    <cellStyle name="스타일 104" xfId="2518" xr:uid="{00000000-0005-0000-0000-0000D5090000}"/>
    <cellStyle name="스타일 105" xfId="2519" xr:uid="{00000000-0005-0000-0000-0000D6090000}"/>
    <cellStyle name="스타일 106" xfId="2520" xr:uid="{00000000-0005-0000-0000-0000D7090000}"/>
    <cellStyle name="스타일 107" xfId="2521" xr:uid="{00000000-0005-0000-0000-0000D8090000}"/>
    <cellStyle name="스타일 108" xfId="2522" xr:uid="{00000000-0005-0000-0000-0000D9090000}"/>
    <cellStyle name="스타일 109" xfId="2523" xr:uid="{00000000-0005-0000-0000-0000DA090000}"/>
    <cellStyle name="스타일 11" xfId="2524" xr:uid="{00000000-0005-0000-0000-0000DB090000}"/>
    <cellStyle name="스타일 110" xfId="2525" xr:uid="{00000000-0005-0000-0000-0000DC090000}"/>
    <cellStyle name="스타일 111" xfId="2526" xr:uid="{00000000-0005-0000-0000-0000DD090000}"/>
    <cellStyle name="스타일 112" xfId="2527" xr:uid="{00000000-0005-0000-0000-0000DE090000}"/>
    <cellStyle name="스타일 113" xfId="2528" xr:uid="{00000000-0005-0000-0000-0000DF090000}"/>
    <cellStyle name="스타일 114" xfId="2529" xr:uid="{00000000-0005-0000-0000-0000E0090000}"/>
    <cellStyle name="스타일 115" xfId="2530" xr:uid="{00000000-0005-0000-0000-0000E1090000}"/>
    <cellStyle name="스타일 116" xfId="2531" xr:uid="{00000000-0005-0000-0000-0000E2090000}"/>
    <cellStyle name="스타일 117" xfId="2532" xr:uid="{00000000-0005-0000-0000-0000E3090000}"/>
    <cellStyle name="스타일 118" xfId="2533" xr:uid="{00000000-0005-0000-0000-0000E4090000}"/>
    <cellStyle name="스타일 119" xfId="2534" xr:uid="{00000000-0005-0000-0000-0000E5090000}"/>
    <cellStyle name="스타일 12" xfId="2535" xr:uid="{00000000-0005-0000-0000-0000E6090000}"/>
    <cellStyle name="스타일 120" xfId="2536" xr:uid="{00000000-0005-0000-0000-0000E7090000}"/>
    <cellStyle name="스타일 121" xfId="2537" xr:uid="{00000000-0005-0000-0000-0000E8090000}"/>
    <cellStyle name="스타일 122" xfId="2538" xr:uid="{00000000-0005-0000-0000-0000E9090000}"/>
    <cellStyle name="스타일 123" xfId="2539" xr:uid="{00000000-0005-0000-0000-0000EA090000}"/>
    <cellStyle name="스타일 124" xfId="2540" xr:uid="{00000000-0005-0000-0000-0000EB090000}"/>
    <cellStyle name="스타일 125" xfId="2541" xr:uid="{00000000-0005-0000-0000-0000EC090000}"/>
    <cellStyle name="스타일 126" xfId="2542" xr:uid="{00000000-0005-0000-0000-0000ED090000}"/>
    <cellStyle name="스타일 127" xfId="2543" xr:uid="{00000000-0005-0000-0000-0000EE090000}"/>
    <cellStyle name="스타일 128" xfId="2544" xr:uid="{00000000-0005-0000-0000-0000EF090000}"/>
    <cellStyle name="스타일 129" xfId="2545" xr:uid="{00000000-0005-0000-0000-0000F0090000}"/>
    <cellStyle name="스타일 13" xfId="2546" xr:uid="{00000000-0005-0000-0000-0000F1090000}"/>
    <cellStyle name="스타일 130" xfId="2547" xr:uid="{00000000-0005-0000-0000-0000F2090000}"/>
    <cellStyle name="스타일 131" xfId="2548" xr:uid="{00000000-0005-0000-0000-0000F3090000}"/>
    <cellStyle name="스타일 132" xfId="2549" xr:uid="{00000000-0005-0000-0000-0000F4090000}"/>
    <cellStyle name="스타일 133" xfId="2550" xr:uid="{00000000-0005-0000-0000-0000F5090000}"/>
    <cellStyle name="스타일 134" xfId="2551" xr:uid="{00000000-0005-0000-0000-0000F6090000}"/>
    <cellStyle name="스타일 135" xfId="2552" xr:uid="{00000000-0005-0000-0000-0000F7090000}"/>
    <cellStyle name="스타일 136" xfId="2553" xr:uid="{00000000-0005-0000-0000-0000F8090000}"/>
    <cellStyle name="스타일 137" xfId="2554" xr:uid="{00000000-0005-0000-0000-0000F9090000}"/>
    <cellStyle name="스타일 138" xfId="2555" xr:uid="{00000000-0005-0000-0000-0000FA090000}"/>
    <cellStyle name="스타일 139" xfId="2556" xr:uid="{00000000-0005-0000-0000-0000FB090000}"/>
    <cellStyle name="스타일 14" xfId="2557" xr:uid="{00000000-0005-0000-0000-0000FC090000}"/>
    <cellStyle name="스타일 140" xfId="2558" xr:uid="{00000000-0005-0000-0000-0000FD090000}"/>
    <cellStyle name="스타일 141" xfId="2559" xr:uid="{00000000-0005-0000-0000-0000FE090000}"/>
    <cellStyle name="스타일 142" xfId="2560" xr:uid="{00000000-0005-0000-0000-0000FF090000}"/>
    <cellStyle name="스타일 143" xfId="2561" xr:uid="{00000000-0005-0000-0000-0000000A0000}"/>
    <cellStyle name="스타일 144" xfId="2562" xr:uid="{00000000-0005-0000-0000-0000010A0000}"/>
    <cellStyle name="스타일 145" xfId="2563" xr:uid="{00000000-0005-0000-0000-0000020A0000}"/>
    <cellStyle name="스타일 146" xfId="2564" xr:uid="{00000000-0005-0000-0000-0000030A0000}"/>
    <cellStyle name="스타일 147" xfId="2565" xr:uid="{00000000-0005-0000-0000-0000040A0000}"/>
    <cellStyle name="스타일 148" xfId="2566" xr:uid="{00000000-0005-0000-0000-0000050A0000}"/>
    <cellStyle name="스타일 149" xfId="2567" xr:uid="{00000000-0005-0000-0000-0000060A0000}"/>
    <cellStyle name="스타일 15" xfId="2568" xr:uid="{00000000-0005-0000-0000-0000070A0000}"/>
    <cellStyle name="스타일 150" xfId="2569" xr:uid="{00000000-0005-0000-0000-0000080A0000}"/>
    <cellStyle name="스타일 151" xfId="2570" xr:uid="{00000000-0005-0000-0000-0000090A0000}"/>
    <cellStyle name="스타일 152" xfId="2571" xr:uid="{00000000-0005-0000-0000-00000A0A0000}"/>
    <cellStyle name="스타일 153" xfId="2572" xr:uid="{00000000-0005-0000-0000-00000B0A0000}"/>
    <cellStyle name="스타일 154" xfId="2573" xr:uid="{00000000-0005-0000-0000-00000C0A0000}"/>
    <cellStyle name="스타일 155" xfId="2574" xr:uid="{00000000-0005-0000-0000-00000D0A0000}"/>
    <cellStyle name="스타일 156" xfId="2575" xr:uid="{00000000-0005-0000-0000-00000E0A0000}"/>
    <cellStyle name="스타일 157" xfId="2576" xr:uid="{00000000-0005-0000-0000-00000F0A0000}"/>
    <cellStyle name="스타일 158" xfId="2577" xr:uid="{00000000-0005-0000-0000-0000100A0000}"/>
    <cellStyle name="스타일 159" xfId="2578" xr:uid="{00000000-0005-0000-0000-0000110A0000}"/>
    <cellStyle name="스타일 16" xfId="2579" xr:uid="{00000000-0005-0000-0000-0000120A0000}"/>
    <cellStyle name="스타일 160" xfId="2580" xr:uid="{00000000-0005-0000-0000-0000130A0000}"/>
    <cellStyle name="스타일 161" xfId="2581" xr:uid="{00000000-0005-0000-0000-0000140A0000}"/>
    <cellStyle name="스타일 162" xfId="2582" xr:uid="{00000000-0005-0000-0000-0000150A0000}"/>
    <cellStyle name="스타일 163" xfId="2583" xr:uid="{00000000-0005-0000-0000-0000160A0000}"/>
    <cellStyle name="스타일 164" xfId="2584" xr:uid="{00000000-0005-0000-0000-0000170A0000}"/>
    <cellStyle name="스타일 165" xfId="2585" xr:uid="{00000000-0005-0000-0000-0000180A0000}"/>
    <cellStyle name="스타일 166" xfId="2586" xr:uid="{00000000-0005-0000-0000-0000190A0000}"/>
    <cellStyle name="스타일 167" xfId="2587" xr:uid="{00000000-0005-0000-0000-00001A0A0000}"/>
    <cellStyle name="스타일 168" xfId="2588" xr:uid="{00000000-0005-0000-0000-00001B0A0000}"/>
    <cellStyle name="스타일 169" xfId="2589" xr:uid="{00000000-0005-0000-0000-00001C0A0000}"/>
    <cellStyle name="스타일 17" xfId="2590" xr:uid="{00000000-0005-0000-0000-00001D0A0000}"/>
    <cellStyle name="스타일 170" xfId="2591" xr:uid="{00000000-0005-0000-0000-00001E0A0000}"/>
    <cellStyle name="스타일 171" xfId="2592" xr:uid="{00000000-0005-0000-0000-00001F0A0000}"/>
    <cellStyle name="스타일 172" xfId="2593" xr:uid="{00000000-0005-0000-0000-0000200A0000}"/>
    <cellStyle name="스타일 173" xfId="2594" xr:uid="{00000000-0005-0000-0000-0000210A0000}"/>
    <cellStyle name="스타일 174" xfId="2595" xr:uid="{00000000-0005-0000-0000-0000220A0000}"/>
    <cellStyle name="스타일 175" xfId="2596" xr:uid="{00000000-0005-0000-0000-0000230A0000}"/>
    <cellStyle name="스타일 176" xfId="2597" xr:uid="{00000000-0005-0000-0000-0000240A0000}"/>
    <cellStyle name="스타일 177" xfId="2598" xr:uid="{00000000-0005-0000-0000-0000250A0000}"/>
    <cellStyle name="스타일 178" xfId="2599" xr:uid="{00000000-0005-0000-0000-0000260A0000}"/>
    <cellStyle name="스타일 179" xfId="2600" xr:uid="{00000000-0005-0000-0000-0000270A0000}"/>
    <cellStyle name="스타일 18" xfId="2601" xr:uid="{00000000-0005-0000-0000-0000280A0000}"/>
    <cellStyle name="스타일 180" xfId="2602" xr:uid="{00000000-0005-0000-0000-0000290A0000}"/>
    <cellStyle name="스타일 181" xfId="2603" xr:uid="{00000000-0005-0000-0000-00002A0A0000}"/>
    <cellStyle name="스타일 182" xfId="2604" xr:uid="{00000000-0005-0000-0000-00002B0A0000}"/>
    <cellStyle name="스타일 183" xfId="2605" xr:uid="{00000000-0005-0000-0000-00002C0A0000}"/>
    <cellStyle name="스타일 184" xfId="2606" xr:uid="{00000000-0005-0000-0000-00002D0A0000}"/>
    <cellStyle name="스타일 185" xfId="2607" xr:uid="{00000000-0005-0000-0000-00002E0A0000}"/>
    <cellStyle name="스타일 186" xfId="2608" xr:uid="{00000000-0005-0000-0000-00002F0A0000}"/>
    <cellStyle name="스타일 187" xfId="2609" xr:uid="{00000000-0005-0000-0000-0000300A0000}"/>
    <cellStyle name="스타일 188" xfId="2610" xr:uid="{00000000-0005-0000-0000-0000310A0000}"/>
    <cellStyle name="스타일 189" xfId="2611" xr:uid="{00000000-0005-0000-0000-0000320A0000}"/>
    <cellStyle name="스타일 19" xfId="2612" xr:uid="{00000000-0005-0000-0000-0000330A0000}"/>
    <cellStyle name="스타일 190" xfId="2613" xr:uid="{00000000-0005-0000-0000-0000340A0000}"/>
    <cellStyle name="스타일 191" xfId="2614" xr:uid="{00000000-0005-0000-0000-0000350A0000}"/>
    <cellStyle name="스타일 192" xfId="2615" xr:uid="{00000000-0005-0000-0000-0000360A0000}"/>
    <cellStyle name="스타일 193" xfId="2616" xr:uid="{00000000-0005-0000-0000-0000370A0000}"/>
    <cellStyle name="스타일 194" xfId="2617" xr:uid="{00000000-0005-0000-0000-0000380A0000}"/>
    <cellStyle name="스타일 195" xfId="2618" xr:uid="{00000000-0005-0000-0000-0000390A0000}"/>
    <cellStyle name="스타일 196" xfId="2619" xr:uid="{00000000-0005-0000-0000-00003A0A0000}"/>
    <cellStyle name="스타일 197" xfId="2620" xr:uid="{00000000-0005-0000-0000-00003B0A0000}"/>
    <cellStyle name="스타일 198" xfId="2621" xr:uid="{00000000-0005-0000-0000-00003C0A0000}"/>
    <cellStyle name="스타일 199" xfId="2622" xr:uid="{00000000-0005-0000-0000-00003D0A0000}"/>
    <cellStyle name="스타일 2" xfId="2623" xr:uid="{00000000-0005-0000-0000-00003E0A0000}"/>
    <cellStyle name="스타일 20" xfId="2624" xr:uid="{00000000-0005-0000-0000-00003F0A0000}"/>
    <cellStyle name="스타일 200" xfId="2625" xr:uid="{00000000-0005-0000-0000-0000400A0000}"/>
    <cellStyle name="스타일 201" xfId="2626" xr:uid="{00000000-0005-0000-0000-0000410A0000}"/>
    <cellStyle name="스타일 202" xfId="2627" xr:uid="{00000000-0005-0000-0000-0000420A0000}"/>
    <cellStyle name="스타일 203" xfId="2628" xr:uid="{00000000-0005-0000-0000-0000430A0000}"/>
    <cellStyle name="스타일 204" xfId="2629" xr:uid="{00000000-0005-0000-0000-0000440A0000}"/>
    <cellStyle name="스타일 205" xfId="2630" xr:uid="{00000000-0005-0000-0000-0000450A0000}"/>
    <cellStyle name="스타일 206" xfId="2631" xr:uid="{00000000-0005-0000-0000-0000460A0000}"/>
    <cellStyle name="스타일 207" xfId="2632" xr:uid="{00000000-0005-0000-0000-0000470A0000}"/>
    <cellStyle name="스타일 208" xfId="2633" xr:uid="{00000000-0005-0000-0000-0000480A0000}"/>
    <cellStyle name="스타일 209" xfId="2634" xr:uid="{00000000-0005-0000-0000-0000490A0000}"/>
    <cellStyle name="스타일 21" xfId="2635" xr:uid="{00000000-0005-0000-0000-00004A0A0000}"/>
    <cellStyle name="스타일 210" xfId="2636" xr:uid="{00000000-0005-0000-0000-00004B0A0000}"/>
    <cellStyle name="스타일 211" xfId="2637" xr:uid="{00000000-0005-0000-0000-00004C0A0000}"/>
    <cellStyle name="스타일 212" xfId="2638" xr:uid="{00000000-0005-0000-0000-00004D0A0000}"/>
    <cellStyle name="스타일 213" xfId="2639" xr:uid="{00000000-0005-0000-0000-00004E0A0000}"/>
    <cellStyle name="스타일 214" xfId="2640" xr:uid="{00000000-0005-0000-0000-00004F0A0000}"/>
    <cellStyle name="스타일 215" xfId="2641" xr:uid="{00000000-0005-0000-0000-0000500A0000}"/>
    <cellStyle name="스타일 216" xfId="2642" xr:uid="{00000000-0005-0000-0000-0000510A0000}"/>
    <cellStyle name="스타일 217" xfId="2643" xr:uid="{00000000-0005-0000-0000-0000520A0000}"/>
    <cellStyle name="스타일 218" xfId="2644" xr:uid="{00000000-0005-0000-0000-0000530A0000}"/>
    <cellStyle name="스타일 219" xfId="2645" xr:uid="{00000000-0005-0000-0000-0000540A0000}"/>
    <cellStyle name="스타일 22" xfId="2646" xr:uid="{00000000-0005-0000-0000-0000550A0000}"/>
    <cellStyle name="스타일 220" xfId="2647" xr:uid="{00000000-0005-0000-0000-0000560A0000}"/>
    <cellStyle name="스타일 221" xfId="2648" xr:uid="{00000000-0005-0000-0000-0000570A0000}"/>
    <cellStyle name="스타일 222" xfId="2649" xr:uid="{00000000-0005-0000-0000-0000580A0000}"/>
    <cellStyle name="스타일 223" xfId="2650" xr:uid="{00000000-0005-0000-0000-0000590A0000}"/>
    <cellStyle name="스타일 224" xfId="2651" xr:uid="{00000000-0005-0000-0000-00005A0A0000}"/>
    <cellStyle name="스타일 225" xfId="2652" xr:uid="{00000000-0005-0000-0000-00005B0A0000}"/>
    <cellStyle name="스타일 226" xfId="2653" xr:uid="{00000000-0005-0000-0000-00005C0A0000}"/>
    <cellStyle name="스타일 227" xfId="2654" xr:uid="{00000000-0005-0000-0000-00005D0A0000}"/>
    <cellStyle name="스타일 228" xfId="2655" xr:uid="{00000000-0005-0000-0000-00005E0A0000}"/>
    <cellStyle name="스타일 229" xfId="2656" xr:uid="{00000000-0005-0000-0000-00005F0A0000}"/>
    <cellStyle name="스타일 23" xfId="2657" xr:uid="{00000000-0005-0000-0000-0000600A0000}"/>
    <cellStyle name="스타일 230" xfId="2658" xr:uid="{00000000-0005-0000-0000-0000610A0000}"/>
    <cellStyle name="스타일 231" xfId="2659" xr:uid="{00000000-0005-0000-0000-0000620A0000}"/>
    <cellStyle name="스타일 232" xfId="2660" xr:uid="{00000000-0005-0000-0000-0000630A0000}"/>
    <cellStyle name="스타일 233" xfId="2661" xr:uid="{00000000-0005-0000-0000-0000640A0000}"/>
    <cellStyle name="스타일 234" xfId="2662" xr:uid="{00000000-0005-0000-0000-0000650A0000}"/>
    <cellStyle name="스타일 235" xfId="2663" xr:uid="{00000000-0005-0000-0000-0000660A0000}"/>
    <cellStyle name="스타일 236" xfId="2664" xr:uid="{00000000-0005-0000-0000-0000670A0000}"/>
    <cellStyle name="스타일 237" xfId="2665" xr:uid="{00000000-0005-0000-0000-0000680A0000}"/>
    <cellStyle name="스타일 238" xfId="2666" xr:uid="{00000000-0005-0000-0000-0000690A0000}"/>
    <cellStyle name="스타일 239" xfId="2667" xr:uid="{00000000-0005-0000-0000-00006A0A0000}"/>
    <cellStyle name="스타일 24" xfId="2668" xr:uid="{00000000-0005-0000-0000-00006B0A0000}"/>
    <cellStyle name="스타일 240" xfId="2669" xr:uid="{00000000-0005-0000-0000-00006C0A0000}"/>
    <cellStyle name="스타일 241" xfId="2670" xr:uid="{00000000-0005-0000-0000-00006D0A0000}"/>
    <cellStyle name="스타일 242" xfId="2671" xr:uid="{00000000-0005-0000-0000-00006E0A0000}"/>
    <cellStyle name="스타일 243" xfId="2672" xr:uid="{00000000-0005-0000-0000-00006F0A0000}"/>
    <cellStyle name="스타일 244" xfId="2673" xr:uid="{00000000-0005-0000-0000-0000700A0000}"/>
    <cellStyle name="스타일 245" xfId="2674" xr:uid="{00000000-0005-0000-0000-0000710A0000}"/>
    <cellStyle name="스타일 246" xfId="2675" xr:uid="{00000000-0005-0000-0000-0000720A0000}"/>
    <cellStyle name="스타일 247" xfId="2676" xr:uid="{00000000-0005-0000-0000-0000730A0000}"/>
    <cellStyle name="스타일 248" xfId="2677" xr:uid="{00000000-0005-0000-0000-0000740A0000}"/>
    <cellStyle name="스타일 249" xfId="2678" xr:uid="{00000000-0005-0000-0000-0000750A0000}"/>
    <cellStyle name="스타일 25" xfId="2679" xr:uid="{00000000-0005-0000-0000-0000760A0000}"/>
    <cellStyle name="스타일 250" xfId="2680" xr:uid="{00000000-0005-0000-0000-0000770A0000}"/>
    <cellStyle name="스타일 251" xfId="2681" xr:uid="{00000000-0005-0000-0000-0000780A0000}"/>
    <cellStyle name="스타일 252" xfId="2682" xr:uid="{00000000-0005-0000-0000-0000790A0000}"/>
    <cellStyle name="스타일 253" xfId="2683" xr:uid="{00000000-0005-0000-0000-00007A0A0000}"/>
    <cellStyle name="스타일 254" xfId="2684" xr:uid="{00000000-0005-0000-0000-00007B0A0000}"/>
    <cellStyle name="스타일 255" xfId="2685" xr:uid="{00000000-0005-0000-0000-00007C0A0000}"/>
    <cellStyle name="스타일 26" xfId="2686" xr:uid="{00000000-0005-0000-0000-00007D0A0000}"/>
    <cellStyle name="스타일 27" xfId="2687" xr:uid="{00000000-0005-0000-0000-00007E0A0000}"/>
    <cellStyle name="스타일 28" xfId="2688" xr:uid="{00000000-0005-0000-0000-00007F0A0000}"/>
    <cellStyle name="스타일 29" xfId="2689" xr:uid="{00000000-0005-0000-0000-0000800A0000}"/>
    <cellStyle name="스타일 3" xfId="2690" xr:uid="{00000000-0005-0000-0000-0000810A0000}"/>
    <cellStyle name="스타일 30" xfId="2691" xr:uid="{00000000-0005-0000-0000-0000820A0000}"/>
    <cellStyle name="스타일 31" xfId="2692" xr:uid="{00000000-0005-0000-0000-0000830A0000}"/>
    <cellStyle name="스타일 32" xfId="2693" xr:uid="{00000000-0005-0000-0000-0000840A0000}"/>
    <cellStyle name="스타일 33" xfId="2694" xr:uid="{00000000-0005-0000-0000-0000850A0000}"/>
    <cellStyle name="스타일 34" xfId="2695" xr:uid="{00000000-0005-0000-0000-0000860A0000}"/>
    <cellStyle name="스타일 35" xfId="2696" xr:uid="{00000000-0005-0000-0000-0000870A0000}"/>
    <cellStyle name="스타일 36" xfId="2697" xr:uid="{00000000-0005-0000-0000-0000880A0000}"/>
    <cellStyle name="스타일 37" xfId="2698" xr:uid="{00000000-0005-0000-0000-0000890A0000}"/>
    <cellStyle name="스타일 38" xfId="2699" xr:uid="{00000000-0005-0000-0000-00008A0A0000}"/>
    <cellStyle name="스타일 39" xfId="2700" xr:uid="{00000000-0005-0000-0000-00008B0A0000}"/>
    <cellStyle name="스타일 4" xfId="2701" xr:uid="{00000000-0005-0000-0000-00008C0A0000}"/>
    <cellStyle name="스타일 40" xfId="2702" xr:uid="{00000000-0005-0000-0000-00008D0A0000}"/>
    <cellStyle name="스타일 41" xfId="2703" xr:uid="{00000000-0005-0000-0000-00008E0A0000}"/>
    <cellStyle name="스타일 42" xfId="2704" xr:uid="{00000000-0005-0000-0000-00008F0A0000}"/>
    <cellStyle name="스타일 43" xfId="2705" xr:uid="{00000000-0005-0000-0000-0000900A0000}"/>
    <cellStyle name="스타일 44" xfId="2706" xr:uid="{00000000-0005-0000-0000-0000910A0000}"/>
    <cellStyle name="스타일 45" xfId="2707" xr:uid="{00000000-0005-0000-0000-0000920A0000}"/>
    <cellStyle name="스타일 46" xfId="2708" xr:uid="{00000000-0005-0000-0000-0000930A0000}"/>
    <cellStyle name="스타일 47" xfId="2709" xr:uid="{00000000-0005-0000-0000-0000940A0000}"/>
    <cellStyle name="스타일 48" xfId="2710" xr:uid="{00000000-0005-0000-0000-0000950A0000}"/>
    <cellStyle name="스타일 49" xfId="2711" xr:uid="{00000000-0005-0000-0000-0000960A0000}"/>
    <cellStyle name="스타일 5" xfId="2712" xr:uid="{00000000-0005-0000-0000-0000970A0000}"/>
    <cellStyle name="스타일 50" xfId="2713" xr:uid="{00000000-0005-0000-0000-0000980A0000}"/>
    <cellStyle name="스타일 51" xfId="2714" xr:uid="{00000000-0005-0000-0000-0000990A0000}"/>
    <cellStyle name="스타일 52" xfId="2715" xr:uid="{00000000-0005-0000-0000-00009A0A0000}"/>
    <cellStyle name="스타일 53" xfId="2716" xr:uid="{00000000-0005-0000-0000-00009B0A0000}"/>
    <cellStyle name="스타일 54" xfId="2717" xr:uid="{00000000-0005-0000-0000-00009C0A0000}"/>
    <cellStyle name="스타일 55" xfId="2718" xr:uid="{00000000-0005-0000-0000-00009D0A0000}"/>
    <cellStyle name="스타일 56" xfId="2719" xr:uid="{00000000-0005-0000-0000-00009E0A0000}"/>
    <cellStyle name="스타일 57" xfId="2720" xr:uid="{00000000-0005-0000-0000-00009F0A0000}"/>
    <cellStyle name="스타일 58" xfId="2721" xr:uid="{00000000-0005-0000-0000-0000A00A0000}"/>
    <cellStyle name="스타일 59" xfId="2722" xr:uid="{00000000-0005-0000-0000-0000A10A0000}"/>
    <cellStyle name="스타일 6" xfId="2723" xr:uid="{00000000-0005-0000-0000-0000A20A0000}"/>
    <cellStyle name="스타일 60" xfId="2724" xr:uid="{00000000-0005-0000-0000-0000A30A0000}"/>
    <cellStyle name="스타일 61" xfId="2725" xr:uid="{00000000-0005-0000-0000-0000A40A0000}"/>
    <cellStyle name="스타일 62" xfId="2726" xr:uid="{00000000-0005-0000-0000-0000A50A0000}"/>
    <cellStyle name="스타일 63" xfId="2727" xr:uid="{00000000-0005-0000-0000-0000A60A0000}"/>
    <cellStyle name="스타일 64" xfId="2728" xr:uid="{00000000-0005-0000-0000-0000A70A0000}"/>
    <cellStyle name="스타일 65" xfId="2729" xr:uid="{00000000-0005-0000-0000-0000A80A0000}"/>
    <cellStyle name="스타일 66" xfId="2730" xr:uid="{00000000-0005-0000-0000-0000A90A0000}"/>
    <cellStyle name="스타일 67" xfId="2731" xr:uid="{00000000-0005-0000-0000-0000AA0A0000}"/>
    <cellStyle name="스타일 68" xfId="2732" xr:uid="{00000000-0005-0000-0000-0000AB0A0000}"/>
    <cellStyle name="스타일 69" xfId="2733" xr:uid="{00000000-0005-0000-0000-0000AC0A0000}"/>
    <cellStyle name="스타일 7" xfId="2734" xr:uid="{00000000-0005-0000-0000-0000AD0A0000}"/>
    <cellStyle name="스타일 70" xfId="2735" xr:uid="{00000000-0005-0000-0000-0000AE0A0000}"/>
    <cellStyle name="스타일 71" xfId="2736" xr:uid="{00000000-0005-0000-0000-0000AF0A0000}"/>
    <cellStyle name="스타일 72" xfId="2737" xr:uid="{00000000-0005-0000-0000-0000B00A0000}"/>
    <cellStyle name="스타일 73" xfId="2738" xr:uid="{00000000-0005-0000-0000-0000B10A0000}"/>
    <cellStyle name="스타일 74" xfId="2739" xr:uid="{00000000-0005-0000-0000-0000B20A0000}"/>
    <cellStyle name="스타일 75" xfId="2740" xr:uid="{00000000-0005-0000-0000-0000B30A0000}"/>
    <cellStyle name="스타일 76" xfId="2741" xr:uid="{00000000-0005-0000-0000-0000B40A0000}"/>
    <cellStyle name="스타일 77" xfId="2742" xr:uid="{00000000-0005-0000-0000-0000B50A0000}"/>
    <cellStyle name="스타일 78" xfId="2743" xr:uid="{00000000-0005-0000-0000-0000B60A0000}"/>
    <cellStyle name="스타일 79" xfId="2744" xr:uid="{00000000-0005-0000-0000-0000B70A0000}"/>
    <cellStyle name="스타일 8" xfId="2745" xr:uid="{00000000-0005-0000-0000-0000B80A0000}"/>
    <cellStyle name="스타일 80" xfId="2746" xr:uid="{00000000-0005-0000-0000-0000B90A0000}"/>
    <cellStyle name="스타일 81" xfId="2747" xr:uid="{00000000-0005-0000-0000-0000BA0A0000}"/>
    <cellStyle name="스타일 82" xfId="2748" xr:uid="{00000000-0005-0000-0000-0000BB0A0000}"/>
    <cellStyle name="스타일 83" xfId="2749" xr:uid="{00000000-0005-0000-0000-0000BC0A0000}"/>
    <cellStyle name="스타일 84" xfId="2750" xr:uid="{00000000-0005-0000-0000-0000BD0A0000}"/>
    <cellStyle name="스타일 85" xfId="2751" xr:uid="{00000000-0005-0000-0000-0000BE0A0000}"/>
    <cellStyle name="스타일 86" xfId="2752" xr:uid="{00000000-0005-0000-0000-0000BF0A0000}"/>
    <cellStyle name="스타일 87" xfId="2753" xr:uid="{00000000-0005-0000-0000-0000C00A0000}"/>
    <cellStyle name="스타일 88" xfId="2754" xr:uid="{00000000-0005-0000-0000-0000C10A0000}"/>
    <cellStyle name="스타일 89" xfId="2755" xr:uid="{00000000-0005-0000-0000-0000C20A0000}"/>
    <cellStyle name="스타일 9" xfId="2756" xr:uid="{00000000-0005-0000-0000-0000C30A0000}"/>
    <cellStyle name="스타일 90" xfId="2757" xr:uid="{00000000-0005-0000-0000-0000C40A0000}"/>
    <cellStyle name="스타일 91" xfId="2758" xr:uid="{00000000-0005-0000-0000-0000C50A0000}"/>
    <cellStyle name="스타일 92" xfId="2759" xr:uid="{00000000-0005-0000-0000-0000C60A0000}"/>
    <cellStyle name="스타일 93" xfId="2760" xr:uid="{00000000-0005-0000-0000-0000C70A0000}"/>
    <cellStyle name="스타일 94" xfId="2761" xr:uid="{00000000-0005-0000-0000-0000C80A0000}"/>
    <cellStyle name="스타일 95" xfId="2762" xr:uid="{00000000-0005-0000-0000-0000C90A0000}"/>
    <cellStyle name="스타일 96" xfId="2763" xr:uid="{00000000-0005-0000-0000-0000CA0A0000}"/>
    <cellStyle name="스타일 97" xfId="2764" xr:uid="{00000000-0005-0000-0000-0000CB0A0000}"/>
    <cellStyle name="스타일 98" xfId="2765" xr:uid="{00000000-0005-0000-0000-0000CC0A0000}"/>
    <cellStyle name="스타일 99" xfId="2766" xr:uid="{00000000-0005-0000-0000-0000CD0A0000}"/>
    <cellStyle name="안건회계법인" xfId="2767" xr:uid="{00000000-0005-0000-0000-0000CE0A0000}"/>
    <cellStyle name="왼쪽2" xfId="2768" xr:uid="{00000000-0005-0000-0000-0000CF0A0000}"/>
    <cellStyle name="우괄호_박심배수구조물공" xfId="2769" xr:uid="{00000000-0005-0000-0000-0000D00A0000}"/>
    <cellStyle name="우측양괄호" xfId="2770" xr:uid="{00000000-0005-0000-0000-0000D10A0000}"/>
    <cellStyle name="유1" xfId="2771" xr:uid="{00000000-0005-0000-0000-0000D20A0000}"/>
    <cellStyle name="유영" xfId="2772" xr:uid="{00000000-0005-0000-0000-0000D30A0000}"/>
    <cellStyle name="일반" xfId="2773" xr:uid="{00000000-0005-0000-0000-0000D40A0000}"/>
    <cellStyle name="일위대가" xfId="2774" xr:uid="{00000000-0005-0000-0000-0000D50A0000}"/>
    <cellStyle name="자리수" xfId="2775" xr:uid="{00000000-0005-0000-0000-0000D60A0000}"/>
    <cellStyle name="자리수0" xfId="2776" xr:uid="{00000000-0005-0000-0000-0000D70A0000}"/>
    <cellStyle name="제곱" xfId="2777" xr:uid="{00000000-0005-0000-0000-0000D80A0000}"/>
    <cellStyle name="제목" xfId="2778" builtinId="15" customBuiltin="1"/>
    <cellStyle name="제목1" xfId="2779" xr:uid="{00000000-0005-0000-0000-0000DA0A0000}"/>
    <cellStyle name="제목2" xfId="2780" xr:uid="{00000000-0005-0000-0000-0000DB0A0000}"/>
    <cellStyle name="좌괄호_박심배수구조물공" xfId="2781" xr:uid="{00000000-0005-0000-0000-0000DC0A0000}"/>
    <cellStyle name="좌측양괄호" xfId="2782" xr:uid="{00000000-0005-0000-0000-0000DD0A0000}"/>
    <cellStyle name="지정되지 않음" xfId="2783" xr:uid="{00000000-0005-0000-0000-0000DE0A0000}"/>
    <cellStyle name="지하철정렬" xfId="2784" xr:uid="{00000000-0005-0000-0000-0000DF0A0000}"/>
    <cellStyle name="콤" xfId="2785" xr:uid="{00000000-0005-0000-0000-0000E00A0000}"/>
    <cellStyle name="콤_00년상반기현황분석(000512)-A.xls Chart 156" xfId="2786" xr:uid="{00000000-0005-0000-0000-0000E10A0000}"/>
    <cellStyle name="콤_00년상반기현황분석(000512)-A.xls Chart 156_Book1" xfId="2787" xr:uid="{00000000-0005-0000-0000-0000E20A0000}"/>
    <cellStyle name="콤_00년상반기현황분석(000512)-A.xls Chart 156_사장님IQS개선회의(조립생기팀0816)" xfId="2788" xr:uid="{00000000-0005-0000-0000-0000E30A0000}"/>
    <cellStyle name="콤_00년상반기현황분석(000512)-A.xls Chart 156_사장님IQS개선회의(조립생기팀0816)_Book1" xfId="2789" xr:uid="{00000000-0005-0000-0000-0000E40A0000}"/>
    <cellStyle name="콤_00년상반기현황분석(000512)-A.xls Chart 156_사장님IQS개선회의(조립생기팀0816)_인상시부담액(임,단협(1).04.26수정)" xfId="2790" xr:uid="{00000000-0005-0000-0000-0000E50A0000}"/>
    <cellStyle name="콤_00년상반기현황분석(000512)-A.xls Chart 156_인상시부담액(임,단협(1).04.26수정)" xfId="2791" xr:uid="{00000000-0005-0000-0000-0000E60A0000}"/>
    <cellStyle name="콤_00년상반기현황분석(000512)-A.xls Chart 156_정이사님보고0907" xfId="2792" xr:uid="{00000000-0005-0000-0000-0000E70A0000}"/>
    <cellStyle name="콤_00년상반기현황분석(000512)-A.xls Chart 156_정이사님보고0907_Book1" xfId="2793" xr:uid="{00000000-0005-0000-0000-0000E80A0000}"/>
    <cellStyle name="콤_00년상반기현황분석(000512)-A.xls Chart 156_정이사님보고0907_인상시부담액(임,단협(1).04.26수정)" xfId="2794" xr:uid="{00000000-0005-0000-0000-0000E90A0000}"/>
    <cellStyle name="콤_00년상반기현황분석(000512)-A.xls Chart 157" xfId="2795" xr:uid="{00000000-0005-0000-0000-0000EA0A0000}"/>
    <cellStyle name="콤_00년상반기현황분석(000512)-A.xls Chart 157_Book1" xfId="2796" xr:uid="{00000000-0005-0000-0000-0000EB0A0000}"/>
    <cellStyle name="콤_00년상반기현황분석(000512)-A.xls Chart 157_사장님IQS개선회의(조립생기팀0816)" xfId="2797" xr:uid="{00000000-0005-0000-0000-0000EC0A0000}"/>
    <cellStyle name="콤_00년상반기현황분석(000512)-A.xls Chart 157_사장님IQS개선회의(조립생기팀0816)_Book1" xfId="2798" xr:uid="{00000000-0005-0000-0000-0000ED0A0000}"/>
    <cellStyle name="콤_00년상반기현황분석(000512)-A.xls Chart 157_사장님IQS개선회의(조립생기팀0816)_인상시부담액(임,단협(1).04.26수정)" xfId="2799" xr:uid="{00000000-0005-0000-0000-0000EE0A0000}"/>
    <cellStyle name="콤_00년상반기현황분석(000512)-A.xls Chart 157_인상시부담액(임,단협(1).04.26수정)" xfId="2800" xr:uid="{00000000-0005-0000-0000-0000EF0A0000}"/>
    <cellStyle name="콤_00년상반기현황분석(000512)-A.xls Chart 157_정이사님보고0907" xfId="2801" xr:uid="{00000000-0005-0000-0000-0000F00A0000}"/>
    <cellStyle name="콤_00년상반기현황분석(000512)-A.xls Chart 157_정이사님보고0907_Book1" xfId="2802" xr:uid="{00000000-0005-0000-0000-0000F10A0000}"/>
    <cellStyle name="콤_00년상반기현황분석(000512)-A.xls Chart 157_정이사님보고0907_인상시부담액(임,단협(1).04.26수정)" xfId="2803" xr:uid="{00000000-0005-0000-0000-0000F20A0000}"/>
    <cellStyle name="콤_00년상반기현황분석(000512)-A.xls Chart 158" xfId="2804" xr:uid="{00000000-0005-0000-0000-0000F30A0000}"/>
    <cellStyle name="콤_00년상반기현황분석(000512)-A.xls Chart 158_Book1" xfId="2805" xr:uid="{00000000-0005-0000-0000-0000F40A0000}"/>
    <cellStyle name="콤_00년상반기현황분석(000512)-A.xls Chart 158_사장님IQS개선회의(조립생기팀0816)" xfId="2806" xr:uid="{00000000-0005-0000-0000-0000F50A0000}"/>
    <cellStyle name="콤_00년상반기현황분석(000512)-A.xls Chart 158_사장님IQS개선회의(조립생기팀0816)_Book1" xfId="2807" xr:uid="{00000000-0005-0000-0000-0000F60A0000}"/>
    <cellStyle name="콤_00년상반기현황분석(000512)-A.xls Chart 158_사장님IQS개선회의(조립생기팀0816)_인상시부담액(임,단협(1).04.26수정)" xfId="2808" xr:uid="{00000000-0005-0000-0000-0000F70A0000}"/>
    <cellStyle name="콤_00년상반기현황분석(000512)-A.xls Chart 158_인상시부담액(임,단협(1).04.26수정)" xfId="2809" xr:uid="{00000000-0005-0000-0000-0000F80A0000}"/>
    <cellStyle name="콤_00년상반기현황분석(000512)-A.xls Chart 158_정이사님보고0907" xfId="2810" xr:uid="{00000000-0005-0000-0000-0000F90A0000}"/>
    <cellStyle name="콤_00년상반기현황분석(000512)-A.xls Chart 158_정이사님보고0907_Book1" xfId="2811" xr:uid="{00000000-0005-0000-0000-0000FA0A0000}"/>
    <cellStyle name="콤_00년상반기현황분석(000512)-A.xls Chart 158_정이사님보고0907_인상시부담액(임,단협(1).04.26수정)" xfId="2812" xr:uid="{00000000-0005-0000-0000-0000FB0A0000}"/>
    <cellStyle name="콤_00년상반기현황분석(000512)-A.xls Chart 160" xfId="2813" xr:uid="{00000000-0005-0000-0000-0000FC0A0000}"/>
    <cellStyle name="콤_00년상반기현황분석(000512)-A.xls Chart 160_Book1" xfId="2814" xr:uid="{00000000-0005-0000-0000-0000FD0A0000}"/>
    <cellStyle name="콤_00년상반기현황분석(000512)-A.xls Chart 160_사장님IQS개선회의(조립생기팀0816)" xfId="2815" xr:uid="{00000000-0005-0000-0000-0000FE0A0000}"/>
    <cellStyle name="콤_00년상반기현황분석(000512)-A.xls Chart 160_사장님IQS개선회의(조립생기팀0816)_Book1" xfId="2816" xr:uid="{00000000-0005-0000-0000-0000FF0A0000}"/>
    <cellStyle name="콤_00년상반기현황분석(000512)-A.xls Chart 160_사장님IQS개선회의(조립생기팀0816)_인상시부담액(임,단협(1).04.26수정)" xfId="2817" xr:uid="{00000000-0005-0000-0000-0000000B0000}"/>
    <cellStyle name="콤_00년상반기현황분석(000512)-A.xls Chart 160_인상시부담액(임,단협(1).04.26수정)" xfId="2818" xr:uid="{00000000-0005-0000-0000-0000010B0000}"/>
    <cellStyle name="콤_00년상반기현황분석(000512)-A.xls Chart 160_정이사님보고0907" xfId="2819" xr:uid="{00000000-0005-0000-0000-0000020B0000}"/>
    <cellStyle name="콤_00년상반기현황분석(000512)-A.xls Chart 160_정이사님보고0907_Book1" xfId="2820" xr:uid="{00000000-0005-0000-0000-0000030B0000}"/>
    <cellStyle name="콤_00년상반기현황분석(000512)-A.xls Chart 160_정이사님보고0907_인상시부담액(임,단협(1).04.26수정)" xfId="2821" xr:uid="{00000000-0005-0000-0000-0000040B0000}"/>
    <cellStyle name="콤_00년상반기현황분석(000512)-A.xls Chart 161" xfId="2822" xr:uid="{00000000-0005-0000-0000-0000050B0000}"/>
    <cellStyle name="콤_00년상반기현황분석(000512)-A.xls Chart 161_Book1" xfId="2823" xr:uid="{00000000-0005-0000-0000-0000060B0000}"/>
    <cellStyle name="콤_00년상반기현황분석(000512)-A.xls Chart 161_사장님IQS개선회의(조립생기팀0816)" xfId="2824" xr:uid="{00000000-0005-0000-0000-0000070B0000}"/>
    <cellStyle name="콤_00년상반기현황분석(000512)-A.xls Chart 161_사장님IQS개선회의(조립생기팀0816)_Book1" xfId="2825" xr:uid="{00000000-0005-0000-0000-0000080B0000}"/>
    <cellStyle name="콤_00년상반기현황분석(000512)-A.xls Chart 161_사장님IQS개선회의(조립생기팀0816)_인상시부담액(임,단협(1).04.26수정)" xfId="2826" xr:uid="{00000000-0005-0000-0000-0000090B0000}"/>
    <cellStyle name="콤_00년상반기현황분석(000512)-A.xls Chart 161_인상시부담액(임,단협(1).04.26수정)" xfId="2827" xr:uid="{00000000-0005-0000-0000-00000A0B0000}"/>
    <cellStyle name="콤_00년상반기현황분석(000512)-A.xls Chart 161_정이사님보고0907" xfId="2828" xr:uid="{00000000-0005-0000-0000-00000B0B0000}"/>
    <cellStyle name="콤_00년상반기현황분석(000512)-A.xls Chart 161_정이사님보고0907_Book1" xfId="2829" xr:uid="{00000000-0005-0000-0000-00000C0B0000}"/>
    <cellStyle name="콤_00년상반기현황분석(000512)-A.xls Chart 161_정이사님보고0907_인상시부담액(임,단협(1).04.26수정)" xfId="2830" xr:uid="{00000000-0005-0000-0000-00000D0B0000}"/>
    <cellStyle name="콤_01-토공_02-배수공" xfId="2831" xr:uid="{00000000-0005-0000-0000-00000E0B0000}"/>
    <cellStyle name="콤_01-토공_02-배수공_3차작업조사보고내역" xfId="2832" xr:uid="{00000000-0005-0000-0000-00000F0B0000}"/>
    <cellStyle name="콤_01-토공_02-배수공_토공" xfId="2833" xr:uid="{00000000-0005-0000-0000-0000100B0000}"/>
    <cellStyle name="콤_01-토공_02-배수공_토공_3차작업조사보고내역" xfId="2834" xr:uid="{00000000-0005-0000-0000-0000110B0000}"/>
    <cellStyle name="콤_02-배수공" xfId="2835" xr:uid="{00000000-0005-0000-0000-0000120B0000}"/>
    <cellStyle name="콤_02-배수공_02-반중력식옹벽" xfId="2836" xr:uid="{00000000-0005-0000-0000-0000130B0000}"/>
    <cellStyle name="콤_02-배수공_02-반중력식옹벽_3차작업조사보고내역" xfId="2837" xr:uid="{00000000-0005-0000-0000-0000140B0000}"/>
    <cellStyle name="콤_02-배수공_02-반중력식옹벽_토공" xfId="2838" xr:uid="{00000000-0005-0000-0000-0000150B0000}"/>
    <cellStyle name="콤_02-배수공_02-반중력식옹벽_토공_3차작업조사보고내역" xfId="2839" xr:uid="{00000000-0005-0000-0000-0000160B0000}"/>
    <cellStyle name="콤_02-배수공_02-배수공" xfId="2840" xr:uid="{00000000-0005-0000-0000-0000170B0000}"/>
    <cellStyle name="콤_02-배수공_02-배수공_3차작업조사보고내역" xfId="2841" xr:uid="{00000000-0005-0000-0000-0000180B0000}"/>
    <cellStyle name="콤_02-배수공_02-배수공_토공" xfId="2842" xr:uid="{00000000-0005-0000-0000-0000190B0000}"/>
    <cellStyle name="콤_02-배수공_02-배수공_토공_3차작업조사보고내역" xfId="2843" xr:uid="{00000000-0005-0000-0000-00001A0B0000}"/>
    <cellStyle name="콤_02-배수공_3차작업조사보고내역" xfId="2844" xr:uid="{00000000-0005-0000-0000-00001B0B0000}"/>
    <cellStyle name="콤_02-배수공_반중력" xfId="2845" xr:uid="{00000000-0005-0000-0000-00001C0B0000}"/>
    <cellStyle name="콤_02-배수공_반중력_3차작업조사보고내역" xfId="2846" xr:uid="{00000000-0005-0000-0000-00001D0B0000}"/>
    <cellStyle name="콤_02-배수공_반중력_토공" xfId="2847" xr:uid="{00000000-0005-0000-0000-00001E0B0000}"/>
    <cellStyle name="콤_02-배수공_반중력_토공_3차작업조사보고내역" xfId="2848" xr:uid="{00000000-0005-0000-0000-00001F0B0000}"/>
    <cellStyle name="콤_02-배수공_토공" xfId="2849" xr:uid="{00000000-0005-0000-0000-0000200B0000}"/>
    <cellStyle name="콤_02-배수공_토공_3차작업조사보고내역" xfId="2850" xr:uid="{00000000-0005-0000-0000-0000210B0000}"/>
    <cellStyle name="콤_04-포장공_02-배수공" xfId="2851" xr:uid="{00000000-0005-0000-0000-0000220B0000}"/>
    <cellStyle name="콤_04-포장공_02-배수공_3차작업조사보고내역" xfId="2852" xr:uid="{00000000-0005-0000-0000-0000230B0000}"/>
    <cellStyle name="콤_04-포장공_02-배수공_토공" xfId="2853" xr:uid="{00000000-0005-0000-0000-0000240B0000}"/>
    <cellStyle name="콤_04-포장공_02-배수공_토공_3차작업조사보고내역" xfId="2854" xr:uid="{00000000-0005-0000-0000-0000250B0000}"/>
    <cellStyle name="콤_06-부대공_02-배수공" xfId="2855" xr:uid="{00000000-0005-0000-0000-0000260B0000}"/>
    <cellStyle name="콤_06-부대공_02-배수공_3차작업조사보고내역" xfId="2856" xr:uid="{00000000-0005-0000-0000-0000270B0000}"/>
    <cellStyle name="콤_06-부대공_02-배수공_토공" xfId="2857" xr:uid="{00000000-0005-0000-0000-0000280B0000}"/>
    <cellStyle name="콤_06-부대공_02-배수공_토공_3차작업조사보고내역" xfId="2858" xr:uid="{00000000-0005-0000-0000-0000290B0000}"/>
    <cellStyle name="콤_3.우수" xfId="2859" xr:uid="{00000000-0005-0000-0000-00002A0B0000}"/>
    <cellStyle name="콤_IQS00년 상반기보고000520(소장)-1" xfId="2860" xr:uid="{00000000-0005-0000-0000-00002B0B0000}"/>
    <cellStyle name="콤_IQS00년 상반기보고000520(소장)-1.xls Chart 156" xfId="2861" xr:uid="{00000000-0005-0000-0000-00002C0B0000}"/>
    <cellStyle name="콤_IQS00년 상반기보고000520(소장)-1.xls Chart 156_Book1" xfId="2862" xr:uid="{00000000-0005-0000-0000-00002D0B0000}"/>
    <cellStyle name="콤_IQS00년 상반기보고000520(소장)-1.xls Chart 156_사장님IQS개선회의(조립생기팀0816)" xfId="2863" xr:uid="{00000000-0005-0000-0000-00002E0B0000}"/>
    <cellStyle name="콤_IQS00년 상반기보고000520(소장)-1.xls Chart 156_사장님IQS개선회의(조립생기팀0816)_Book1" xfId="2864" xr:uid="{00000000-0005-0000-0000-00002F0B0000}"/>
    <cellStyle name="콤_IQS00년 상반기보고000520(소장)-1.xls Chart 156_사장님IQS개선회의(조립생기팀0816)_인상시부담액(임,단협(1).04.26수정)" xfId="2865" xr:uid="{00000000-0005-0000-0000-0000300B0000}"/>
    <cellStyle name="콤_IQS00년 상반기보고000520(소장)-1.xls Chart 156_인상시부담액(임,단협(1).04.26수정)" xfId="2866" xr:uid="{00000000-0005-0000-0000-0000310B0000}"/>
    <cellStyle name="콤_IQS00년 상반기보고000520(소장)-1.xls Chart 156_정이사님보고0907" xfId="2867" xr:uid="{00000000-0005-0000-0000-0000320B0000}"/>
    <cellStyle name="콤_IQS00년 상반기보고000520(소장)-1.xls Chart 156_정이사님보고0907_Book1" xfId="2868" xr:uid="{00000000-0005-0000-0000-0000330B0000}"/>
    <cellStyle name="콤_IQS00년 상반기보고000520(소장)-1.xls Chart 156_정이사님보고0907_인상시부담액(임,단협(1).04.26수정)" xfId="2869" xr:uid="{00000000-0005-0000-0000-0000340B0000}"/>
    <cellStyle name="콤_IQS00년 상반기보고000520(소장)-1.xls Chart 157" xfId="2870" xr:uid="{00000000-0005-0000-0000-0000350B0000}"/>
    <cellStyle name="콤_IQS00년 상반기보고000520(소장)-1.xls Chart 157_Book1" xfId="2871" xr:uid="{00000000-0005-0000-0000-0000360B0000}"/>
    <cellStyle name="콤_IQS00년 상반기보고000520(소장)-1.xls Chart 157_사장님IQS개선회의(조립생기팀0816)" xfId="2872" xr:uid="{00000000-0005-0000-0000-0000370B0000}"/>
    <cellStyle name="콤_IQS00년 상반기보고000520(소장)-1.xls Chart 157_사장님IQS개선회의(조립생기팀0816)_Book1" xfId="2873" xr:uid="{00000000-0005-0000-0000-0000380B0000}"/>
    <cellStyle name="콤_IQS00년 상반기보고000520(소장)-1.xls Chart 157_사장님IQS개선회의(조립생기팀0816)_인상시부담액(임,단협(1).04.26수정)" xfId="2874" xr:uid="{00000000-0005-0000-0000-0000390B0000}"/>
    <cellStyle name="콤_IQS00년 상반기보고000520(소장)-1.xls Chart 157_인상시부담액(임,단협(1).04.26수정)" xfId="2875" xr:uid="{00000000-0005-0000-0000-00003A0B0000}"/>
    <cellStyle name="콤_IQS00년 상반기보고000520(소장)-1.xls Chart 157_정이사님보고0907" xfId="2876" xr:uid="{00000000-0005-0000-0000-00003B0B0000}"/>
    <cellStyle name="콤_IQS00년 상반기보고000520(소장)-1.xls Chart 157_정이사님보고0907_Book1" xfId="2877" xr:uid="{00000000-0005-0000-0000-00003C0B0000}"/>
    <cellStyle name="콤_IQS00년 상반기보고000520(소장)-1.xls Chart 157_정이사님보고0907_인상시부담액(임,단협(1).04.26수정)" xfId="2878" xr:uid="{00000000-0005-0000-0000-00003D0B0000}"/>
    <cellStyle name="콤_IQS00년 상반기보고000520(소장)-1.xls Chart 158" xfId="2879" xr:uid="{00000000-0005-0000-0000-00003E0B0000}"/>
    <cellStyle name="콤_IQS00년 상반기보고000520(소장)-1.xls Chart 158_Book1" xfId="2880" xr:uid="{00000000-0005-0000-0000-00003F0B0000}"/>
    <cellStyle name="콤_IQS00년 상반기보고000520(소장)-1.xls Chart 158_사장님IQS개선회의(조립생기팀0816)" xfId="2881" xr:uid="{00000000-0005-0000-0000-0000400B0000}"/>
    <cellStyle name="콤_IQS00년 상반기보고000520(소장)-1.xls Chart 158_사장님IQS개선회의(조립생기팀0816)_Book1" xfId="2882" xr:uid="{00000000-0005-0000-0000-0000410B0000}"/>
    <cellStyle name="콤_IQS00년 상반기보고000520(소장)-1.xls Chart 158_사장님IQS개선회의(조립생기팀0816)_인상시부담액(임,단협(1).04.26수정)" xfId="2883" xr:uid="{00000000-0005-0000-0000-0000420B0000}"/>
    <cellStyle name="콤_IQS00년 상반기보고000520(소장)-1.xls Chart 158_인상시부담액(임,단협(1).04.26수정)" xfId="2884" xr:uid="{00000000-0005-0000-0000-0000430B0000}"/>
    <cellStyle name="콤_IQS00년 상반기보고000520(소장)-1.xls Chart 158_정이사님보고0907" xfId="2885" xr:uid="{00000000-0005-0000-0000-0000440B0000}"/>
    <cellStyle name="콤_IQS00년 상반기보고000520(소장)-1.xls Chart 158_정이사님보고0907_Book1" xfId="2886" xr:uid="{00000000-0005-0000-0000-0000450B0000}"/>
    <cellStyle name="콤_IQS00년 상반기보고000520(소장)-1.xls Chart 158_정이사님보고0907_인상시부담액(임,단협(1).04.26수정)" xfId="2887" xr:uid="{00000000-0005-0000-0000-0000460B0000}"/>
    <cellStyle name="콤_IQS00년 상반기보고000520(소장)-1.xls Chart 160" xfId="2888" xr:uid="{00000000-0005-0000-0000-0000470B0000}"/>
    <cellStyle name="콤_IQS00년 상반기보고000520(소장)-1.xls Chart 160_Book1" xfId="2889" xr:uid="{00000000-0005-0000-0000-0000480B0000}"/>
    <cellStyle name="콤_IQS00년 상반기보고000520(소장)-1.xls Chart 160_사장님IQS개선회의(조립생기팀0816)" xfId="2890" xr:uid="{00000000-0005-0000-0000-0000490B0000}"/>
    <cellStyle name="콤_IQS00년 상반기보고000520(소장)-1.xls Chart 160_사장님IQS개선회의(조립생기팀0816)_Book1" xfId="2891" xr:uid="{00000000-0005-0000-0000-00004A0B0000}"/>
    <cellStyle name="콤_IQS00년 상반기보고000520(소장)-1.xls Chart 160_사장님IQS개선회의(조립생기팀0816)_인상시부담액(임,단협(1).04.26수정)" xfId="2892" xr:uid="{00000000-0005-0000-0000-00004B0B0000}"/>
    <cellStyle name="콤_IQS00년 상반기보고000520(소장)-1.xls Chart 160_인상시부담액(임,단협(1).04.26수정)" xfId="2893" xr:uid="{00000000-0005-0000-0000-00004C0B0000}"/>
    <cellStyle name="콤_IQS00년 상반기보고000520(소장)-1.xls Chart 160_정이사님보고0907" xfId="2894" xr:uid="{00000000-0005-0000-0000-00004D0B0000}"/>
    <cellStyle name="콤_IQS00년 상반기보고000520(소장)-1.xls Chart 160_정이사님보고0907_Book1" xfId="2895" xr:uid="{00000000-0005-0000-0000-00004E0B0000}"/>
    <cellStyle name="콤_IQS00년 상반기보고000520(소장)-1.xls Chart 160_정이사님보고0907_인상시부담액(임,단협(1).04.26수정)" xfId="2896" xr:uid="{00000000-0005-0000-0000-00004F0B0000}"/>
    <cellStyle name="콤_IQS00년 상반기보고000520(소장)-1.xls Chart 161" xfId="2897" xr:uid="{00000000-0005-0000-0000-0000500B0000}"/>
    <cellStyle name="콤_IQS00년 상반기보고000520(소장)-1.xls Chart 161_Book1" xfId="2898" xr:uid="{00000000-0005-0000-0000-0000510B0000}"/>
    <cellStyle name="콤_IQS00년 상반기보고000520(소장)-1.xls Chart 161_사장님IQS개선회의(조립생기팀0816)" xfId="2899" xr:uid="{00000000-0005-0000-0000-0000520B0000}"/>
    <cellStyle name="콤_IQS00년 상반기보고000520(소장)-1.xls Chart 161_사장님IQS개선회의(조립생기팀0816)_Book1" xfId="2900" xr:uid="{00000000-0005-0000-0000-0000530B0000}"/>
    <cellStyle name="콤_IQS00년 상반기보고000520(소장)-1.xls Chart 161_사장님IQS개선회의(조립생기팀0816)_인상시부담액(임,단협(1).04.26수정)" xfId="2901" xr:uid="{00000000-0005-0000-0000-0000540B0000}"/>
    <cellStyle name="콤_IQS00년 상반기보고000520(소장)-1.xls Chart 161_인상시부담액(임,단협(1).04.26수정)" xfId="2902" xr:uid="{00000000-0005-0000-0000-0000550B0000}"/>
    <cellStyle name="콤_IQS00년 상반기보고000520(소장)-1.xls Chart 161_정이사님보고0907" xfId="2903" xr:uid="{00000000-0005-0000-0000-0000560B0000}"/>
    <cellStyle name="콤_IQS00년 상반기보고000520(소장)-1.xls Chart 161_정이사님보고0907_Book1" xfId="2904" xr:uid="{00000000-0005-0000-0000-0000570B0000}"/>
    <cellStyle name="콤_IQS00년 상반기보고000520(소장)-1.xls Chart 161_정이사님보고0907_인상시부담액(임,단협(1).04.26수정)" xfId="2905" xr:uid="{00000000-0005-0000-0000-0000580B0000}"/>
    <cellStyle name="콤_IQS00년 상반기보고000520(소장)-1_Book1" xfId="2906" xr:uid="{00000000-0005-0000-0000-0000590B0000}"/>
    <cellStyle name="콤_IQS00년 상반기보고000520(소장)-1_사장님IQS개선회의(조립생기팀0816)" xfId="2907" xr:uid="{00000000-0005-0000-0000-00005A0B0000}"/>
    <cellStyle name="콤_IQS00년 상반기보고000520(소장)-1_사장님IQS개선회의(조립생기팀0816)_Book1" xfId="2908" xr:uid="{00000000-0005-0000-0000-00005B0B0000}"/>
    <cellStyle name="콤_IQS00년 상반기보고000520(소장)-1_사장님IQS개선회의(조립생기팀0816)_인상시부담액(임,단협(1).04.26수정)" xfId="2909" xr:uid="{00000000-0005-0000-0000-00005C0B0000}"/>
    <cellStyle name="콤_IQS00년 상반기보고000520(소장)-1_인상시부담액(임,단협(1).04.26수정)" xfId="2910" xr:uid="{00000000-0005-0000-0000-00005D0B0000}"/>
    <cellStyle name="콤_IQS00년 상반기보고000520(소장)-1_정이사님보고0907" xfId="2911" xr:uid="{00000000-0005-0000-0000-00005E0B0000}"/>
    <cellStyle name="콤_IQS00년 상반기보고000520(소장)-1_정이사님보고0907_Book1" xfId="2912" xr:uid="{00000000-0005-0000-0000-00005F0B0000}"/>
    <cellStyle name="콤_IQS00년 상반기보고000520(소장)-1_정이사님보고0907_인상시부담액(임,단협(1).04.26수정)" xfId="2913" xr:uid="{00000000-0005-0000-0000-0000600B0000}"/>
    <cellStyle name="콤_수량산출서(수정)_01-토공_02-배수공" xfId="2914" xr:uid="{00000000-0005-0000-0000-0000610B0000}"/>
    <cellStyle name="콤_수량산출서(수정)_01-토공_02-배수공_3차작업조사보고내역" xfId="2915" xr:uid="{00000000-0005-0000-0000-0000620B0000}"/>
    <cellStyle name="콤_수량산출서(수정)_01-토공_02-배수공_토공" xfId="2916" xr:uid="{00000000-0005-0000-0000-0000630B0000}"/>
    <cellStyle name="콤_수량산출서(수정)_01-토공_02-배수공_토공_3차작업조사보고내역" xfId="2917" xr:uid="{00000000-0005-0000-0000-0000640B0000}"/>
    <cellStyle name="콤_수량산출서(수정)_02-배수공" xfId="2918" xr:uid="{00000000-0005-0000-0000-0000650B0000}"/>
    <cellStyle name="콤_수량산출서(수정)_02-배수공_02-반중력식옹벽" xfId="2919" xr:uid="{00000000-0005-0000-0000-0000660B0000}"/>
    <cellStyle name="콤_수량산출서(수정)_02-배수공_02-반중력식옹벽_3차작업조사보고내역" xfId="2920" xr:uid="{00000000-0005-0000-0000-0000670B0000}"/>
    <cellStyle name="콤_수량산출서(수정)_02-배수공_02-반중력식옹벽_토공" xfId="2921" xr:uid="{00000000-0005-0000-0000-0000680B0000}"/>
    <cellStyle name="콤_수량산출서(수정)_02-배수공_02-반중력식옹벽_토공_3차작업조사보고내역" xfId="2922" xr:uid="{00000000-0005-0000-0000-0000690B0000}"/>
    <cellStyle name="콤_수량산출서(수정)_02-배수공_02-배수공" xfId="2923" xr:uid="{00000000-0005-0000-0000-00006A0B0000}"/>
    <cellStyle name="콤_수량산출서(수정)_02-배수공_02-배수공_3차작업조사보고내역" xfId="2924" xr:uid="{00000000-0005-0000-0000-00006B0B0000}"/>
    <cellStyle name="콤_수량산출서(수정)_02-배수공_02-배수공_토공" xfId="2925" xr:uid="{00000000-0005-0000-0000-00006C0B0000}"/>
    <cellStyle name="콤_수량산출서(수정)_02-배수공_02-배수공_토공_3차작업조사보고내역" xfId="2926" xr:uid="{00000000-0005-0000-0000-00006D0B0000}"/>
    <cellStyle name="콤_수량산출서(수정)_02-배수공_3차작업조사보고내역" xfId="2927" xr:uid="{00000000-0005-0000-0000-00006E0B0000}"/>
    <cellStyle name="콤_수량산출서(수정)_02-배수공_반중력" xfId="2928" xr:uid="{00000000-0005-0000-0000-00006F0B0000}"/>
    <cellStyle name="콤_수량산출서(수정)_02-배수공_반중력_3차작업조사보고내역" xfId="2929" xr:uid="{00000000-0005-0000-0000-0000700B0000}"/>
    <cellStyle name="콤_수량산출서(수정)_02-배수공_반중력_토공" xfId="2930" xr:uid="{00000000-0005-0000-0000-0000710B0000}"/>
    <cellStyle name="콤_수량산출서(수정)_02-배수공_반중력_토공_3차작업조사보고내역" xfId="2931" xr:uid="{00000000-0005-0000-0000-0000720B0000}"/>
    <cellStyle name="콤_수량산출서(수정)_02-배수공_토공" xfId="2932" xr:uid="{00000000-0005-0000-0000-0000730B0000}"/>
    <cellStyle name="콤_수량산출서(수정)_02-배수공_토공_3차작업조사보고내역" xfId="2933" xr:uid="{00000000-0005-0000-0000-0000740B0000}"/>
    <cellStyle name="콤_수량산출서(수정)_04-포장공_02-배수공" xfId="2934" xr:uid="{00000000-0005-0000-0000-0000750B0000}"/>
    <cellStyle name="콤_수량산출서(수정)_04-포장공_02-배수공_3차작업조사보고내역" xfId="2935" xr:uid="{00000000-0005-0000-0000-0000760B0000}"/>
    <cellStyle name="콤_수량산출서(수정)_04-포장공_02-배수공_토공" xfId="2936" xr:uid="{00000000-0005-0000-0000-0000770B0000}"/>
    <cellStyle name="콤_수량산출서(수정)_04-포장공_02-배수공_토공_3차작업조사보고내역" xfId="2937" xr:uid="{00000000-0005-0000-0000-0000780B0000}"/>
    <cellStyle name="콤_수량산출서(수정)_06-부대공_02-배수공" xfId="2938" xr:uid="{00000000-0005-0000-0000-0000790B0000}"/>
    <cellStyle name="콤_수량산출서(수정)_06-부대공_02-배수공_3차작업조사보고내역" xfId="2939" xr:uid="{00000000-0005-0000-0000-00007A0B0000}"/>
    <cellStyle name="콤_수량산출서(수정)_06-부대공_02-배수공_토공" xfId="2940" xr:uid="{00000000-0005-0000-0000-00007B0B0000}"/>
    <cellStyle name="콤_수량산출서(수정)_06-부대공_02-배수공_토공_3차작업조사보고내역" xfId="2941" xr:uid="{00000000-0005-0000-0000-00007C0B0000}"/>
    <cellStyle name="콤마 [" xfId="2942" xr:uid="{00000000-0005-0000-0000-00007D0B0000}"/>
    <cellStyle name="콤마 [#]" xfId="2943" xr:uid="{00000000-0005-0000-0000-00007E0B0000}"/>
    <cellStyle name="콤마 []" xfId="2944" xr:uid="{00000000-0005-0000-0000-00007F0B0000}"/>
    <cellStyle name="콤마 [0.00]" xfId="2945" xr:uid="{00000000-0005-0000-0000-0000800B0000}"/>
    <cellStyle name="콤마 [0]" xfId="2946" xr:uid="{00000000-0005-0000-0000-0000810B0000}"/>
    <cellStyle name="콤마 [0]기기자재비" xfId="2947" xr:uid="{00000000-0005-0000-0000-0000820B0000}"/>
    <cellStyle name="콤마 [000]" xfId="2948" xr:uid="{00000000-0005-0000-0000-0000830B0000}"/>
    <cellStyle name="콤마 [1]" xfId="2949" xr:uid="{00000000-0005-0000-0000-0000840B0000}"/>
    <cellStyle name="콤마 [2]" xfId="2950" xr:uid="{00000000-0005-0000-0000-0000850B0000}"/>
    <cellStyle name="콤마 [금액]" xfId="2951" xr:uid="{00000000-0005-0000-0000-0000860B0000}"/>
    <cellStyle name="콤마 [소수]" xfId="2952" xr:uid="{00000000-0005-0000-0000-0000870B0000}"/>
    <cellStyle name="콤마 [수량]" xfId="2953" xr:uid="{00000000-0005-0000-0000-0000880B0000}"/>
    <cellStyle name="콤마 1" xfId="2954" xr:uid="{00000000-0005-0000-0000-0000890B0000}"/>
    <cellStyle name="콤마[ ]" xfId="2955" xr:uid="{00000000-0005-0000-0000-00008A0B0000}"/>
    <cellStyle name="콤마[*]" xfId="2956" xr:uid="{00000000-0005-0000-0000-00008B0B0000}"/>
    <cellStyle name="콤마[.]" xfId="2957" xr:uid="{00000000-0005-0000-0000-00008C0B0000}"/>
    <cellStyle name="콤마[0]" xfId="2958" xr:uid="{00000000-0005-0000-0000-00008D0B0000}"/>
    <cellStyle name="콤마_ " xfId="2959" xr:uid="{00000000-0005-0000-0000-00008E0B0000}"/>
    <cellStyle name="콤마宛 " xfId="2960" xr:uid="{00000000-0005-0000-0000-00008F0B0000}"/>
    <cellStyle name="콤마桓?琉?업종별 " xfId="2961" xr:uid="{00000000-0005-0000-0000-0000900B0000}"/>
    <cellStyle name="타이틀" xfId="2962" xr:uid="{00000000-0005-0000-0000-0000910B0000}"/>
    <cellStyle name="통" xfId="2963" xr:uid="{00000000-0005-0000-0000-0000920B0000}"/>
    <cellStyle name="통_00년상반기현황분석(000512)-A.xls Chart 156" xfId="2964" xr:uid="{00000000-0005-0000-0000-0000930B0000}"/>
    <cellStyle name="통_00년상반기현황분석(000512)-A.xls Chart 156_Book1" xfId="2965" xr:uid="{00000000-0005-0000-0000-0000940B0000}"/>
    <cellStyle name="통_00년상반기현황분석(000512)-A.xls Chart 156_사장님IQS개선회의(조립생기팀0816)" xfId="2966" xr:uid="{00000000-0005-0000-0000-0000950B0000}"/>
    <cellStyle name="통_00년상반기현황분석(000512)-A.xls Chart 156_사장님IQS개선회의(조립생기팀0816)_Book1" xfId="2967" xr:uid="{00000000-0005-0000-0000-0000960B0000}"/>
    <cellStyle name="통_00년상반기현황분석(000512)-A.xls Chart 156_사장님IQS개선회의(조립생기팀0816)_인상시부담액(임,단협(1).04.26수정)" xfId="2968" xr:uid="{00000000-0005-0000-0000-0000970B0000}"/>
    <cellStyle name="통_00년상반기현황분석(000512)-A.xls Chart 156_인상시부담액(임,단협(1).04.26수정)" xfId="2969" xr:uid="{00000000-0005-0000-0000-0000980B0000}"/>
    <cellStyle name="통_00년상반기현황분석(000512)-A.xls Chart 156_정이사님보고0907" xfId="2970" xr:uid="{00000000-0005-0000-0000-0000990B0000}"/>
    <cellStyle name="통_00년상반기현황분석(000512)-A.xls Chart 156_정이사님보고0907_Book1" xfId="2971" xr:uid="{00000000-0005-0000-0000-00009A0B0000}"/>
    <cellStyle name="통_00년상반기현황분석(000512)-A.xls Chart 156_정이사님보고0907_인상시부담액(임,단협(1).04.26수정)" xfId="2972" xr:uid="{00000000-0005-0000-0000-00009B0B0000}"/>
    <cellStyle name="통_00년상반기현황분석(000512)-A.xls Chart 157" xfId="2973" xr:uid="{00000000-0005-0000-0000-00009C0B0000}"/>
    <cellStyle name="통_00년상반기현황분석(000512)-A.xls Chart 157_Book1" xfId="2974" xr:uid="{00000000-0005-0000-0000-00009D0B0000}"/>
    <cellStyle name="통_00년상반기현황분석(000512)-A.xls Chart 157_사장님IQS개선회의(조립생기팀0816)" xfId="2975" xr:uid="{00000000-0005-0000-0000-00009E0B0000}"/>
    <cellStyle name="통_00년상반기현황분석(000512)-A.xls Chart 157_사장님IQS개선회의(조립생기팀0816)_Book1" xfId="2976" xr:uid="{00000000-0005-0000-0000-00009F0B0000}"/>
    <cellStyle name="통_00년상반기현황분석(000512)-A.xls Chart 157_사장님IQS개선회의(조립생기팀0816)_인상시부담액(임,단협(1).04.26수정)" xfId="2977" xr:uid="{00000000-0005-0000-0000-0000A00B0000}"/>
    <cellStyle name="통_00년상반기현황분석(000512)-A.xls Chart 157_인상시부담액(임,단협(1).04.26수정)" xfId="2978" xr:uid="{00000000-0005-0000-0000-0000A10B0000}"/>
    <cellStyle name="통_00년상반기현황분석(000512)-A.xls Chart 157_정이사님보고0907" xfId="2979" xr:uid="{00000000-0005-0000-0000-0000A20B0000}"/>
    <cellStyle name="통_00년상반기현황분석(000512)-A.xls Chart 157_정이사님보고0907_Book1" xfId="2980" xr:uid="{00000000-0005-0000-0000-0000A30B0000}"/>
    <cellStyle name="통_00년상반기현황분석(000512)-A.xls Chart 157_정이사님보고0907_인상시부담액(임,단협(1).04.26수정)" xfId="2981" xr:uid="{00000000-0005-0000-0000-0000A40B0000}"/>
    <cellStyle name="통_00년상반기현황분석(000512)-A.xls Chart 158" xfId="2982" xr:uid="{00000000-0005-0000-0000-0000A50B0000}"/>
    <cellStyle name="통_00년상반기현황분석(000512)-A.xls Chart 158_Book1" xfId="2983" xr:uid="{00000000-0005-0000-0000-0000A60B0000}"/>
    <cellStyle name="통_00년상반기현황분석(000512)-A.xls Chart 158_사장님IQS개선회의(조립생기팀0816)" xfId="2984" xr:uid="{00000000-0005-0000-0000-0000A70B0000}"/>
    <cellStyle name="통_00년상반기현황분석(000512)-A.xls Chart 158_사장님IQS개선회의(조립생기팀0816)_Book1" xfId="2985" xr:uid="{00000000-0005-0000-0000-0000A80B0000}"/>
    <cellStyle name="통_00년상반기현황분석(000512)-A.xls Chart 158_사장님IQS개선회의(조립생기팀0816)_인상시부담액(임,단협(1).04.26수정)" xfId="2986" xr:uid="{00000000-0005-0000-0000-0000A90B0000}"/>
    <cellStyle name="통_00년상반기현황분석(000512)-A.xls Chart 158_인상시부담액(임,단협(1).04.26수정)" xfId="2987" xr:uid="{00000000-0005-0000-0000-0000AA0B0000}"/>
    <cellStyle name="통_00년상반기현황분석(000512)-A.xls Chart 158_정이사님보고0907" xfId="2988" xr:uid="{00000000-0005-0000-0000-0000AB0B0000}"/>
    <cellStyle name="통_00년상반기현황분석(000512)-A.xls Chart 158_정이사님보고0907_Book1" xfId="2989" xr:uid="{00000000-0005-0000-0000-0000AC0B0000}"/>
    <cellStyle name="통_00년상반기현황분석(000512)-A.xls Chart 158_정이사님보고0907_인상시부담액(임,단협(1).04.26수정)" xfId="2990" xr:uid="{00000000-0005-0000-0000-0000AD0B0000}"/>
    <cellStyle name="통_00년상반기현황분석(000512)-A.xls Chart 160" xfId="2991" xr:uid="{00000000-0005-0000-0000-0000AE0B0000}"/>
    <cellStyle name="통_00년상반기현황분석(000512)-A.xls Chart 160_Book1" xfId="2992" xr:uid="{00000000-0005-0000-0000-0000AF0B0000}"/>
    <cellStyle name="통_00년상반기현황분석(000512)-A.xls Chart 160_사장님IQS개선회의(조립생기팀0816)" xfId="2993" xr:uid="{00000000-0005-0000-0000-0000B00B0000}"/>
    <cellStyle name="통_00년상반기현황분석(000512)-A.xls Chart 160_사장님IQS개선회의(조립생기팀0816)_Book1" xfId="2994" xr:uid="{00000000-0005-0000-0000-0000B10B0000}"/>
    <cellStyle name="통_00년상반기현황분석(000512)-A.xls Chart 160_사장님IQS개선회의(조립생기팀0816)_인상시부담액(임,단협(1).04.26수정)" xfId="2995" xr:uid="{00000000-0005-0000-0000-0000B20B0000}"/>
    <cellStyle name="통_00년상반기현황분석(000512)-A.xls Chart 160_인상시부담액(임,단협(1).04.26수정)" xfId="2996" xr:uid="{00000000-0005-0000-0000-0000B30B0000}"/>
    <cellStyle name="통_00년상반기현황분석(000512)-A.xls Chart 160_정이사님보고0907" xfId="2997" xr:uid="{00000000-0005-0000-0000-0000B40B0000}"/>
    <cellStyle name="통_00년상반기현황분석(000512)-A.xls Chart 160_정이사님보고0907_Book1" xfId="2998" xr:uid="{00000000-0005-0000-0000-0000B50B0000}"/>
    <cellStyle name="통_00년상반기현황분석(000512)-A.xls Chart 160_정이사님보고0907_인상시부담액(임,단협(1).04.26수정)" xfId="2999" xr:uid="{00000000-0005-0000-0000-0000B60B0000}"/>
    <cellStyle name="통_00년상반기현황분석(000512)-A.xls Chart 161" xfId="3000" xr:uid="{00000000-0005-0000-0000-0000B70B0000}"/>
    <cellStyle name="통_00년상반기현황분석(000512)-A.xls Chart 161_Book1" xfId="3001" xr:uid="{00000000-0005-0000-0000-0000B80B0000}"/>
    <cellStyle name="통_00년상반기현황분석(000512)-A.xls Chart 161_사장님IQS개선회의(조립생기팀0816)" xfId="3002" xr:uid="{00000000-0005-0000-0000-0000B90B0000}"/>
    <cellStyle name="통_00년상반기현황분석(000512)-A.xls Chart 161_사장님IQS개선회의(조립생기팀0816)_Book1" xfId="3003" xr:uid="{00000000-0005-0000-0000-0000BA0B0000}"/>
    <cellStyle name="통_00년상반기현황분석(000512)-A.xls Chart 161_사장님IQS개선회의(조립생기팀0816)_인상시부담액(임,단협(1).04.26수정)" xfId="3004" xr:uid="{00000000-0005-0000-0000-0000BB0B0000}"/>
    <cellStyle name="통_00년상반기현황분석(000512)-A.xls Chart 161_인상시부담액(임,단협(1).04.26수정)" xfId="3005" xr:uid="{00000000-0005-0000-0000-0000BC0B0000}"/>
    <cellStyle name="통_00년상반기현황분석(000512)-A.xls Chart 161_정이사님보고0907" xfId="3006" xr:uid="{00000000-0005-0000-0000-0000BD0B0000}"/>
    <cellStyle name="통_00년상반기현황분석(000512)-A.xls Chart 161_정이사님보고0907_Book1" xfId="3007" xr:uid="{00000000-0005-0000-0000-0000BE0B0000}"/>
    <cellStyle name="통_00년상반기현황분석(000512)-A.xls Chart 161_정이사님보고0907_인상시부담액(임,단협(1).04.26수정)" xfId="3008" xr:uid="{00000000-0005-0000-0000-0000BF0B0000}"/>
    <cellStyle name="통_01-토공_02-배수공" xfId="3009" xr:uid="{00000000-0005-0000-0000-0000C00B0000}"/>
    <cellStyle name="통_01-토공_02-배수공_3차작업조사보고내역" xfId="3010" xr:uid="{00000000-0005-0000-0000-0000C10B0000}"/>
    <cellStyle name="통_01-토공_02-배수공_토공" xfId="3011" xr:uid="{00000000-0005-0000-0000-0000C20B0000}"/>
    <cellStyle name="통_01-토공_02-배수공_토공_3차작업조사보고내역" xfId="3012" xr:uid="{00000000-0005-0000-0000-0000C30B0000}"/>
    <cellStyle name="통_02-배수공" xfId="3013" xr:uid="{00000000-0005-0000-0000-0000C40B0000}"/>
    <cellStyle name="통_02-배수공_02-반중력식옹벽" xfId="3014" xr:uid="{00000000-0005-0000-0000-0000C50B0000}"/>
    <cellStyle name="통_02-배수공_02-반중력식옹벽_3차작업조사보고내역" xfId="3015" xr:uid="{00000000-0005-0000-0000-0000C60B0000}"/>
    <cellStyle name="통_02-배수공_02-반중력식옹벽_토공" xfId="3016" xr:uid="{00000000-0005-0000-0000-0000C70B0000}"/>
    <cellStyle name="통_02-배수공_02-반중력식옹벽_토공_3차작업조사보고내역" xfId="3017" xr:uid="{00000000-0005-0000-0000-0000C80B0000}"/>
    <cellStyle name="통_02-배수공_02-배수공" xfId="3018" xr:uid="{00000000-0005-0000-0000-0000C90B0000}"/>
    <cellStyle name="통_02-배수공_02-배수공_3차작업조사보고내역" xfId="3019" xr:uid="{00000000-0005-0000-0000-0000CA0B0000}"/>
    <cellStyle name="통_02-배수공_02-배수공_토공" xfId="3020" xr:uid="{00000000-0005-0000-0000-0000CB0B0000}"/>
    <cellStyle name="통_02-배수공_02-배수공_토공_3차작업조사보고내역" xfId="3021" xr:uid="{00000000-0005-0000-0000-0000CC0B0000}"/>
    <cellStyle name="통_02-배수공_3차작업조사보고내역" xfId="3022" xr:uid="{00000000-0005-0000-0000-0000CD0B0000}"/>
    <cellStyle name="통_02-배수공_반중력" xfId="3023" xr:uid="{00000000-0005-0000-0000-0000CE0B0000}"/>
    <cellStyle name="통_02-배수공_반중력_3차작업조사보고내역" xfId="3024" xr:uid="{00000000-0005-0000-0000-0000CF0B0000}"/>
    <cellStyle name="통_02-배수공_반중력_토공" xfId="3025" xr:uid="{00000000-0005-0000-0000-0000D00B0000}"/>
    <cellStyle name="통_02-배수공_반중력_토공_3차작업조사보고내역" xfId="3026" xr:uid="{00000000-0005-0000-0000-0000D10B0000}"/>
    <cellStyle name="통_02-배수공_토공" xfId="3027" xr:uid="{00000000-0005-0000-0000-0000D20B0000}"/>
    <cellStyle name="통_02-배수공_토공_3차작업조사보고내역" xfId="3028" xr:uid="{00000000-0005-0000-0000-0000D30B0000}"/>
    <cellStyle name="통_04-포장공_02-배수공" xfId="3029" xr:uid="{00000000-0005-0000-0000-0000D40B0000}"/>
    <cellStyle name="통_04-포장공_02-배수공_3차작업조사보고내역" xfId="3030" xr:uid="{00000000-0005-0000-0000-0000D50B0000}"/>
    <cellStyle name="통_04-포장공_02-배수공_토공" xfId="3031" xr:uid="{00000000-0005-0000-0000-0000D60B0000}"/>
    <cellStyle name="통_04-포장공_02-배수공_토공_3차작업조사보고내역" xfId="3032" xr:uid="{00000000-0005-0000-0000-0000D70B0000}"/>
    <cellStyle name="통_06-부대공_02-배수공" xfId="3033" xr:uid="{00000000-0005-0000-0000-0000D80B0000}"/>
    <cellStyle name="통_06-부대공_02-배수공_3차작업조사보고내역" xfId="3034" xr:uid="{00000000-0005-0000-0000-0000D90B0000}"/>
    <cellStyle name="통_06-부대공_02-배수공_토공" xfId="3035" xr:uid="{00000000-0005-0000-0000-0000DA0B0000}"/>
    <cellStyle name="통_06-부대공_02-배수공_토공_3차작업조사보고내역" xfId="3036" xr:uid="{00000000-0005-0000-0000-0000DB0B0000}"/>
    <cellStyle name="통_3.우수" xfId="3037" xr:uid="{00000000-0005-0000-0000-0000DC0B0000}"/>
    <cellStyle name="통_IQS00년 상반기보고000520(소장)-1" xfId="3038" xr:uid="{00000000-0005-0000-0000-0000DD0B0000}"/>
    <cellStyle name="통_IQS00년 상반기보고000520(소장)-1.xls Chart 156" xfId="3039" xr:uid="{00000000-0005-0000-0000-0000DE0B0000}"/>
    <cellStyle name="통_IQS00년 상반기보고000520(소장)-1.xls Chart 156_Book1" xfId="3040" xr:uid="{00000000-0005-0000-0000-0000DF0B0000}"/>
    <cellStyle name="통_IQS00년 상반기보고000520(소장)-1.xls Chart 156_사장님IQS개선회의(조립생기팀0816)" xfId="3041" xr:uid="{00000000-0005-0000-0000-0000E00B0000}"/>
    <cellStyle name="통_IQS00년 상반기보고000520(소장)-1.xls Chart 156_사장님IQS개선회의(조립생기팀0816)_Book1" xfId="3042" xr:uid="{00000000-0005-0000-0000-0000E10B0000}"/>
    <cellStyle name="통_IQS00년 상반기보고000520(소장)-1.xls Chart 156_사장님IQS개선회의(조립생기팀0816)_인상시부담액(임,단협(1).04.26수정)" xfId="3043" xr:uid="{00000000-0005-0000-0000-0000E20B0000}"/>
    <cellStyle name="통_IQS00년 상반기보고000520(소장)-1.xls Chart 156_인상시부담액(임,단협(1).04.26수정)" xfId="3044" xr:uid="{00000000-0005-0000-0000-0000E30B0000}"/>
    <cellStyle name="통_IQS00년 상반기보고000520(소장)-1.xls Chart 156_정이사님보고0907" xfId="3045" xr:uid="{00000000-0005-0000-0000-0000E40B0000}"/>
    <cellStyle name="통_IQS00년 상반기보고000520(소장)-1.xls Chart 156_정이사님보고0907_Book1" xfId="3046" xr:uid="{00000000-0005-0000-0000-0000E50B0000}"/>
    <cellStyle name="통_IQS00년 상반기보고000520(소장)-1.xls Chart 156_정이사님보고0907_인상시부담액(임,단협(1).04.26수정)" xfId="3047" xr:uid="{00000000-0005-0000-0000-0000E60B0000}"/>
    <cellStyle name="통_IQS00년 상반기보고000520(소장)-1.xls Chart 157" xfId="3048" xr:uid="{00000000-0005-0000-0000-0000E70B0000}"/>
    <cellStyle name="통_IQS00년 상반기보고000520(소장)-1.xls Chart 157_Book1" xfId="3049" xr:uid="{00000000-0005-0000-0000-0000E80B0000}"/>
    <cellStyle name="통_IQS00년 상반기보고000520(소장)-1.xls Chart 157_사장님IQS개선회의(조립생기팀0816)" xfId="3050" xr:uid="{00000000-0005-0000-0000-0000E90B0000}"/>
    <cellStyle name="통_IQS00년 상반기보고000520(소장)-1.xls Chart 157_사장님IQS개선회의(조립생기팀0816)_Book1" xfId="3051" xr:uid="{00000000-0005-0000-0000-0000EA0B0000}"/>
    <cellStyle name="통_IQS00년 상반기보고000520(소장)-1.xls Chart 157_사장님IQS개선회의(조립생기팀0816)_인상시부담액(임,단협(1).04.26수정)" xfId="3052" xr:uid="{00000000-0005-0000-0000-0000EB0B0000}"/>
    <cellStyle name="통_IQS00년 상반기보고000520(소장)-1.xls Chart 157_인상시부담액(임,단협(1).04.26수정)" xfId="3053" xr:uid="{00000000-0005-0000-0000-0000EC0B0000}"/>
    <cellStyle name="통_IQS00년 상반기보고000520(소장)-1.xls Chart 157_정이사님보고0907" xfId="3054" xr:uid="{00000000-0005-0000-0000-0000ED0B0000}"/>
    <cellStyle name="통_IQS00년 상반기보고000520(소장)-1.xls Chart 157_정이사님보고0907_Book1" xfId="3055" xr:uid="{00000000-0005-0000-0000-0000EE0B0000}"/>
    <cellStyle name="통_IQS00년 상반기보고000520(소장)-1.xls Chart 157_정이사님보고0907_인상시부담액(임,단협(1).04.26수정)" xfId="3056" xr:uid="{00000000-0005-0000-0000-0000EF0B0000}"/>
    <cellStyle name="통_IQS00년 상반기보고000520(소장)-1.xls Chart 158" xfId="3057" xr:uid="{00000000-0005-0000-0000-0000F00B0000}"/>
    <cellStyle name="통_IQS00년 상반기보고000520(소장)-1.xls Chart 158_Book1" xfId="3058" xr:uid="{00000000-0005-0000-0000-0000F10B0000}"/>
    <cellStyle name="통_IQS00년 상반기보고000520(소장)-1.xls Chart 158_사장님IQS개선회의(조립생기팀0816)" xfId="3059" xr:uid="{00000000-0005-0000-0000-0000F20B0000}"/>
    <cellStyle name="통_IQS00년 상반기보고000520(소장)-1.xls Chart 158_사장님IQS개선회의(조립생기팀0816)_Book1" xfId="3060" xr:uid="{00000000-0005-0000-0000-0000F30B0000}"/>
    <cellStyle name="통_IQS00년 상반기보고000520(소장)-1.xls Chart 158_사장님IQS개선회의(조립생기팀0816)_인상시부담액(임,단협(1).04.26수정)" xfId="3061" xr:uid="{00000000-0005-0000-0000-0000F40B0000}"/>
    <cellStyle name="통_IQS00년 상반기보고000520(소장)-1.xls Chart 158_인상시부담액(임,단협(1).04.26수정)" xfId="3062" xr:uid="{00000000-0005-0000-0000-0000F50B0000}"/>
    <cellStyle name="통_IQS00년 상반기보고000520(소장)-1.xls Chart 158_정이사님보고0907" xfId="3063" xr:uid="{00000000-0005-0000-0000-0000F60B0000}"/>
    <cellStyle name="통_IQS00년 상반기보고000520(소장)-1.xls Chart 158_정이사님보고0907_Book1" xfId="3064" xr:uid="{00000000-0005-0000-0000-0000F70B0000}"/>
    <cellStyle name="통_IQS00년 상반기보고000520(소장)-1.xls Chart 158_정이사님보고0907_인상시부담액(임,단협(1).04.26수정)" xfId="3065" xr:uid="{00000000-0005-0000-0000-0000F80B0000}"/>
    <cellStyle name="통_IQS00년 상반기보고000520(소장)-1.xls Chart 160" xfId="3066" xr:uid="{00000000-0005-0000-0000-0000F90B0000}"/>
    <cellStyle name="통_IQS00년 상반기보고000520(소장)-1.xls Chart 160_Book1" xfId="3067" xr:uid="{00000000-0005-0000-0000-0000FA0B0000}"/>
    <cellStyle name="통_IQS00년 상반기보고000520(소장)-1.xls Chart 160_사장님IQS개선회의(조립생기팀0816)" xfId="3068" xr:uid="{00000000-0005-0000-0000-0000FB0B0000}"/>
    <cellStyle name="통_IQS00년 상반기보고000520(소장)-1.xls Chart 160_사장님IQS개선회의(조립생기팀0816)_Book1" xfId="3069" xr:uid="{00000000-0005-0000-0000-0000FC0B0000}"/>
    <cellStyle name="통_IQS00년 상반기보고000520(소장)-1.xls Chart 160_사장님IQS개선회의(조립생기팀0816)_인상시부담액(임,단협(1).04.26수정)" xfId="3070" xr:uid="{00000000-0005-0000-0000-0000FD0B0000}"/>
    <cellStyle name="통_IQS00년 상반기보고000520(소장)-1.xls Chart 160_인상시부담액(임,단협(1).04.26수정)" xfId="3071" xr:uid="{00000000-0005-0000-0000-0000FE0B0000}"/>
    <cellStyle name="통_IQS00년 상반기보고000520(소장)-1.xls Chart 160_정이사님보고0907" xfId="3072" xr:uid="{00000000-0005-0000-0000-0000FF0B0000}"/>
    <cellStyle name="통_IQS00년 상반기보고000520(소장)-1.xls Chart 160_정이사님보고0907_Book1" xfId="3073" xr:uid="{00000000-0005-0000-0000-0000000C0000}"/>
    <cellStyle name="통_IQS00년 상반기보고000520(소장)-1.xls Chart 160_정이사님보고0907_인상시부담액(임,단협(1).04.26수정)" xfId="3074" xr:uid="{00000000-0005-0000-0000-0000010C0000}"/>
    <cellStyle name="통_IQS00년 상반기보고000520(소장)-1.xls Chart 161" xfId="3075" xr:uid="{00000000-0005-0000-0000-0000020C0000}"/>
    <cellStyle name="통_IQS00년 상반기보고000520(소장)-1.xls Chart 161_Book1" xfId="3076" xr:uid="{00000000-0005-0000-0000-0000030C0000}"/>
    <cellStyle name="통_IQS00년 상반기보고000520(소장)-1.xls Chart 161_사장님IQS개선회의(조립생기팀0816)" xfId="3077" xr:uid="{00000000-0005-0000-0000-0000040C0000}"/>
    <cellStyle name="통_IQS00년 상반기보고000520(소장)-1.xls Chart 161_사장님IQS개선회의(조립생기팀0816)_Book1" xfId="3078" xr:uid="{00000000-0005-0000-0000-0000050C0000}"/>
    <cellStyle name="통_IQS00년 상반기보고000520(소장)-1.xls Chart 161_사장님IQS개선회의(조립생기팀0816)_인상시부담액(임,단협(1).04.26수정)" xfId="3079" xr:uid="{00000000-0005-0000-0000-0000060C0000}"/>
    <cellStyle name="통_IQS00년 상반기보고000520(소장)-1.xls Chart 161_인상시부담액(임,단협(1).04.26수정)" xfId="3080" xr:uid="{00000000-0005-0000-0000-0000070C0000}"/>
    <cellStyle name="통_IQS00년 상반기보고000520(소장)-1.xls Chart 161_정이사님보고0907" xfId="3081" xr:uid="{00000000-0005-0000-0000-0000080C0000}"/>
    <cellStyle name="통_IQS00년 상반기보고000520(소장)-1.xls Chart 161_정이사님보고0907_Book1" xfId="3082" xr:uid="{00000000-0005-0000-0000-0000090C0000}"/>
    <cellStyle name="통_IQS00년 상반기보고000520(소장)-1.xls Chart 161_정이사님보고0907_인상시부담액(임,단협(1).04.26수정)" xfId="3083" xr:uid="{00000000-0005-0000-0000-00000A0C0000}"/>
    <cellStyle name="통_IQS00년 상반기보고000520(소장)-1_Book1" xfId="3084" xr:uid="{00000000-0005-0000-0000-00000B0C0000}"/>
    <cellStyle name="통_IQS00년 상반기보고000520(소장)-1_사장님IQS개선회의(조립생기팀0816)" xfId="3085" xr:uid="{00000000-0005-0000-0000-00000C0C0000}"/>
    <cellStyle name="통_IQS00년 상반기보고000520(소장)-1_사장님IQS개선회의(조립생기팀0816)_Book1" xfId="3086" xr:uid="{00000000-0005-0000-0000-00000D0C0000}"/>
    <cellStyle name="통_IQS00년 상반기보고000520(소장)-1_사장님IQS개선회의(조립생기팀0816)_인상시부담액(임,단협(1).04.26수정)" xfId="3087" xr:uid="{00000000-0005-0000-0000-00000E0C0000}"/>
    <cellStyle name="통_IQS00년 상반기보고000520(소장)-1_인상시부담액(임,단협(1).04.26수정)" xfId="3088" xr:uid="{00000000-0005-0000-0000-00000F0C0000}"/>
    <cellStyle name="통_IQS00년 상반기보고000520(소장)-1_정이사님보고0907" xfId="3089" xr:uid="{00000000-0005-0000-0000-0000100C0000}"/>
    <cellStyle name="통_IQS00년 상반기보고000520(소장)-1_정이사님보고0907_Book1" xfId="3090" xr:uid="{00000000-0005-0000-0000-0000110C0000}"/>
    <cellStyle name="통_IQS00년 상반기보고000520(소장)-1_정이사님보고0907_인상시부담액(임,단협(1).04.26수정)" xfId="3091" xr:uid="{00000000-0005-0000-0000-0000120C0000}"/>
    <cellStyle name="통_수량산출서(수정)_01-토공_02-배수공" xfId="3092" xr:uid="{00000000-0005-0000-0000-0000130C0000}"/>
    <cellStyle name="통_수량산출서(수정)_01-토공_02-배수공_3차작업조사보고내역" xfId="3093" xr:uid="{00000000-0005-0000-0000-0000140C0000}"/>
    <cellStyle name="통_수량산출서(수정)_01-토공_02-배수공_토공" xfId="3094" xr:uid="{00000000-0005-0000-0000-0000150C0000}"/>
    <cellStyle name="통_수량산출서(수정)_01-토공_02-배수공_토공_3차작업조사보고내역" xfId="3095" xr:uid="{00000000-0005-0000-0000-0000160C0000}"/>
    <cellStyle name="통_수량산출서(수정)_02-배수공" xfId="3096" xr:uid="{00000000-0005-0000-0000-0000170C0000}"/>
    <cellStyle name="통_수량산출서(수정)_02-배수공_02-반중력식옹벽" xfId="3097" xr:uid="{00000000-0005-0000-0000-0000180C0000}"/>
    <cellStyle name="통_수량산출서(수정)_02-배수공_02-반중력식옹벽_3차작업조사보고내역" xfId="3098" xr:uid="{00000000-0005-0000-0000-0000190C0000}"/>
    <cellStyle name="통_수량산출서(수정)_02-배수공_02-반중력식옹벽_토공" xfId="3099" xr:uid="{00000000-0005-0000-0000-00001A0C0000}"/>
    <cellStyle name="통_수량산출서(수정)_02-배수공_02-반중력식옹벽_토공_3차작업조사보고내역" xfId="3100" xr:uid="{00000000-0005-0000-0000-00001B0C0000}"/>
    <cellStyle name="통_수량산출서(수정)_02-배수공_02-배수공" xfId="3101" xr:uid="{00000000-0005-0000-0000-00001C0C0000}"/>
    <cellStyle name="통_수량산출서(수정)_02-배수공_02-배수공_3차작업조사보고내역" xfId="3102" xr:uid="{00000000-0005-0000-0000-00001D0C0000}"/>
    <cellStyle name="통_수량산출서(수정)_02-배수공_02-배수공_토공" xfId="3103" xr:uid="{00000000-0005-0000-0000-00001E0C0000}"/>
    <cellStyle name="통_수량산출서(수정)_02-배수공_02-배수공_토공_3차작업조사보고내역" xfId="3104" xr:uid="{00000000-0005-0000-0000-00001F0C0000}"/>
    <cellStyle name="통_수량산출서(수정)_02-배수공_3차작업조사보고내역" xfId="3105" xr:uid="{00000000-0005-0000-0000-0000200C0000}"/>
    <cellStyle name="통_수량산출서(수정)_02-배수공_반중력" xfId="3106" xr:uid="{00000000-0005-0000-0000-0000210C0000}"/>
    <cellStyle name="통_수량산출서(수정)_02-배수공_반중력_3차작업조사보고내역" xfId="3107" xr:uid="{00000000-0005-0000-0000-0000220C0000}"/>
    <cellStyle name="통_수량산출서(수정)_02-배수공_반중력_토공" xfId="3108" xr:uid="{00000000-0005-0000-0000-0000230C0000}"/>
    <cellStyle name="통_수량산출서(수정)_02-배수공_반중력_토공_3차작업조사보고내역" xfId="3109" xr:uid="{00000000-0005-0000-0000-0000240C0000}"/>
    <cellStyle name="통_수량산출서(수정)_02-배수공_토공" xfId="3110" xr:uid="{00000000-0005-0000-0000-0000250C0000}"/>
    <cellStyle name="통_수량산출서(수정)_02-배수공_토공_3차작업조사보고내역" xfId="3111" xr:uid="{00000000-0005-0000-0000-0000260C0000}"/>
    <cellStyle name="통_수량산출서(수정)_04-포장공_02-배수공" xfId="3112" xr:uid="{00000000-0005-0000-0000-0000270C0000}"/>
    <cellStyle name="통_수량산출서(수정)_04-포장공_02-배수공_3차작업조사보고내역" xfId="3113" xr:uid="{00000000-0005-0000-0000-0000280C0000}"/>
    <cellStyle name="통_수량산출서(수정)_04-포장공_02-배수공_토공" xfId="3114" xr:uid="{00000000-0005-0000-0000-0000290C0000}"/>
    <cellStyle name="통_수량산출서(수정)_04-포장공_02-배수공_토공_3차작업조사보고내역" xfId="3115" xr:uid="{00000000-0005-0000-0000-00002A0C0000}"/>
    <cellStyle name="통_수량산출서(수정)_06-부대공_02-배수공" xfId="3116" xr:uid="{00000000-0005-0000-0000-00002B0C0000}"/>
    <cellStyle name="통_수량산출서(수정)_06-부대공_02-배수공_3차작업조사보고내역" xfId="3117" xr:uid="{00000000-0005-0000-0000-00002C0C0000}"/>
    <cellStyle name="통_수량산출서(수정)_06-부대공_02-배수공_토공" xfId="3118" xr:uid="{00000000-0005-0000-0000-00002D0C0000}"/>
    <cellStyle name="통_수량산출서(수정)_06-부대공_02-배수공_토공_3차작업조사보고내역" xfId="3119" xr:uid="{00000000-0005-0000-0000-00002E0C0000}"/>
    <cellStyle name="통화 [" xfId="3120" xr:uid="{00000000-0005-0000-0000-00002F0C0000}"/>
    <cellStyle name="통화 [0] 2" xfId="3121" xr:uid="{00000000-0005-0000-0000-0000300C0000}"/>
    <cellStyle name="통화 [0] 2 2" xfId="3122" xr:uid="{00000000-0005-0000-0000-0000310C0000}"/>
    <cellStyle name="통화 [0㉝〸" xfId="3123" xr:uid="{00000000-0005-0000-0000-0000320C0000}"/>
    <cellStyle name="팒" xfId="3124" xr:uid="{00000000-0005-0000-0000-0000330C0000}"/>
    <cellStyle name="퍼센트" xfId="3125" xr:uid="{00000000-0005-0000-0000-0000340C0000}"/>
    <cellStyle name="표" xfId="3126" xr:uid="{00000000-0005-0000-0000-0000350C0000}"/>
    <cellStyle name="표_00년상반기현황분석(000512)-A.xls Chart 156" xfId="3127" xr:uid="{00000000-0005-0000-0000-0000360C0000}"/>
    <cellStyle name="표_00년상반기현황분석(000512)-A.xls Chart 156_Book1" xfId="3128" xr:uid="{00000000-0005-0000-0000-0000370C0000}"/>
    <cellStyle name="표_00년상반기현황분석(000512)-A.xls Chart 156_사장님IQS개선회의(조립생기팀0816)" xfId="3129" xr:uid="{00000000-0005-0000-0000-0000380C0000}"/>
    <cellStyle name="표_00년상반기현황분석(000512)-A.xls Chart 156_사장님IQS개선회의(조립생기팀0816)_Book1" xfId="3130" xr:uid="{00000000-0005-0000-0000-0000390C0000}"/>
    <cellStyle name="표_00년상반기현황분석(000512)-A.xls Chart 156_사장님IQS개선회의(조립생기팀0816)_인상시부담액(임,단협(1).04.26수정)" xfId="3131" xr:uid="{00000000-0005-0000-0000-00003A0C0000}"/>
    <cellStyle name="표_00년상반기현황분석(000512)-A.xls Chart 156_인상시부담액(임,단협(1).04.26수정)" xfId="3132" xr:uid="{00000000-0005-0000-0000-00003B0C0000}"/>
    <cellStyle name="표_00년상반기현황분석(000512)-A.xls Chart 156_정이사님보고0907" xfId="3133" xr:uid="{00000000-0005-0000-0000-00003C0C0000}"/>
    <cellStyle name="표_00년상반기현황분석(000512)-A.xls Chart 156_정이사님보고0907_Book1" xfId="3134" xr:uid="{00000000-0005-0000-0000-00003D0C0000}"/>
    <cellStyle name="표_00년상반기현황분석(000512)-A.xls Chart 156_정이사님보고0907_인상시부담액(임,단협(1).04.26수정)" xfId="3135" xr:uid="{00000000-0005-0000-0000-00003E0C0000}"/>
    <cellStyle name="표_00년상반기현황분석(000512)-A.xls Chart 157" xfId="3136" xr:uid="{00000000-0005-0000-0000-00003F0C0000}"/>
    <cellStyle name="표_00년상반기현황분석(000512)-A.xls Chart 157_Book1" xfId="3137" xr:uid="{00000000-0005-0000-0000-0000400C0000}"/>
    <cellStyle name="표_00년상반기현황분석(000512)-A.xls Chart 157_사장님IQS개선회의(조립생기팀0816)" xfId="3138" xr:uid="{00000000-0005-0000-0000-0000410C0000}"/>
    <cellStyle name="표_00년상반기현황분석(000512)-A.xls Chart 157_사장님IQS개선회의(조립생기팀0816)_Book1" xfId="3139" xr:uid="{00000000-0005-0000-0000-0000420C0000}"/>
    <cellStyle name="표_00년상반기현황분석(000512)-A.xls Chart 157_사장님IQS개선회의(조립생기팀0816)_인상시부담액(임,단협(1).04.26수정)" xfId="3140" xr:uid="{00000000-0005-0000-0000-0000430C0000}"/>
    <cellStyle name="표_00년상반기현황분석(000512)-A.xls Chart 157_인상시부담액(임,단협(1).04.26수정)" xfId="3141" xr:uid="{00000000-0005-0000-0000-0000440C0000}"/>
    <cellStyle name="표_00년상반기현황분석(000512)-A.xls Chart 157_정이사님보고0907" xfId="3142" xr:uid="{00000000-0005-0000-0000-0000450C0000}"/>
    <cellStyle name="표_00년상반기현황분석(000512)-A.xls Chart 157_정이사님보고0907_Book1" xfId="3143" xr:uid="{00000000-0005-0000-0000-0000460C0000}"/>
    <cellStyle name="표_00년상반기현황분석(000512)-A.xls Chart 157_정이사님보고0907_인상시부담액(임,단협(1).04.26수정)" xfId="3144" xr:uid="{00000000-0005-0000-0000-0000470C0000}"/>
    <cellStyle name="표_00년상반기현황분석(000512)-A.xls Chart 158" xfId="3145" xr:uid="{00000000-0005-0000-0000-0000480C0000}"/>
    <cellStyle name="표_00년상반기현황분석(000512)-A.xls Chart 158_Book1" xfId="3146" xr:uid="{00000000-0005-0000-0000-0000490C0000}"/>
    <cellStyle name="표_00년상반기현황분석(000512)-A.xls Chart 158_사장님IQS개선회의(조립생기팀0816)" xfId="3147" xr:uid="{00000000-0005-0000-0000-00004A0C0000}"/>
    <cellStyle name="표_00년상반기현황분석(000512)-A.xls Chart 158_사장님IQS개선회의(조립생기팀0816)_Book1" xfId="3148" xr:uid="{00000000-0005-0000-0000-00004B0C0000}"/>
    <cellStyle name="표_00년상반기현황분석(000512)-A.xls Chart 158_사장님IQS개선회의(조립생기팀0816)_인상시부담액(임,단협(1).04.26수정)" xfId="3149" xr:uid="{00000000-0005-0000-0000-00004C0C0000}"/>
    <cellStyle name="표_00년상반기현황분석(000512)-A.xls Chart 158_인상시부담액(임,단협(1).04.26수정)" xfId="3150" xr:uid="{00000000-0005-0000-0000-00004D0C0000}"/>
    <cellStyle name="표_00년상반기현황분석(000512)-A.xls Chart 158_정이사님보고0907" xfId="3151" xr:uid="{00000000-0005-0000-0000-00004E0C0000}"/>
    <cellStyle name="표_00년상반기현황분석(000512)-A.xls Chart 158_정이사님보고0907_Book1" xfId="3152" xr:uid="{00000000-0005-0000-0000-00004F0C0000}"/>
    <cellStyle name="표_00년상반기현황분석(000512)-A.xls Chart 158_정이사님보고0907_인상시부담액(임,단협(1).04.26수정)" xfId="3153" xr:uid="{00000000-0005-0000-0000-0000500C0000}"/>
    <cellStyle name="표_00년상반기현황분석(000512)-A.xls Chart 160" xfId="3154" xr:uid="{00000000-0005-0000-0000-0000510C0000}"/>
    <cellStyle name="표_00년상반기현황분석(000512)-A.xls Chart 160_Book1" xfId="3155" xr:uid="{00000000-0005-0000-0000-0000520C0000}"/>
    <cellStyle name="표_00년상반기현황분석(000512)-A.xls Chart 160_사장님IQS개선회의(조립생기팀0816)" xfId="3156" xr:uid="{00000000-0005-0000-0000-0000530C0000}"/>
    <cellStyle name="표_00년상반기현황분석(000512)-A.xls Chart 160_사장님IQS개선회의(조립생기팀0816)_Book1" xfId="3157" xr:uid="{00000000-0005-0000-0000-0000540C0000}"/>
    <cellStyle name="표_00년상반기현황분석(000512)-A.xls Chart 160_사장님IQS개선회의(조립생기팀0816)_인상시부담액(임,단협(1).04.26수정)" xfId="3158" xr:uid="{00000000-0005-0000-0000-0000550C0000}"/>
    <cellStyle name="표_00년상반기현황분석(000512)-A.xls Chart 160_인상시부담액(임,단협(1).04.26수정)" xfId="3159" xr:uid="{00000000-0005-0000-0000-0000560C0000}"/>
    <cellStyle name="표_00년상반기현황분석(000512)-A.xls Chart 160_정이사님보고0907" xfId="3160" xr:uid="{00000000-0005-0000-0000-0000570C0000}"/>
    <cellStyle name="표_00년상반기현황분석(000512)-A.xls Chart 160_정이사님보고0907_Book1" xfId="3161" xr:uid="{00000000-0005-0000-0000-0000580C0000}"/>
    <cellStyle name="표_00년상반기현황분석(000512)-A.xls Chart 160_정이사님보고0907_인상시부담액(임,단협(1).04.26수정)" xfId="3162" xr:uid="{00000000-0005-0000-0000-0000590C0000}"/>
    <cellStyle name="표_00년상반기현황분석(000512)-A.xls Chart 161" xfId="3163" xr:uid="{00000000-0005-0000-0000-00005A0C0000}"/>
    <cellStyle name="표_00년상반기현황분석(000512)-A.xls Chart 161_Book1" xfId="3164" xr:uid="{00000000-0005-0000-0000-00005B0C0000}"/>
    <cellStyle name="표_00년상반기현황분석(000512)-A.xls Chart 161_사장님IQS개선회의(조립생기팀0816)" xfId="3165" xr:uid="{00000000-0005-0000-0000-00005C0C0000}"/>
    <cellStyle name="표_00년상반기현황분석(000512)-A.xls Chart 161_사장님IQS개선회의(조립생기팀0816)_Book1" xfId="3166" xr:uid="{00000000-0005-0000-0000-00005D0C0000}"/>
    <cellStyle name="표_00년상반기현황분석(000512)-A.xls Chart 161_사장님IQS개선회의(조립생기팀0816)_인상시부담액(임,단협(1).04.26수정)" xfId="3167" xr:uid="{00000000-0005-0000-0000-00005E0C0000}"/>
    <cellStyle name="표_00년상반기현황분석(000512)-A.xls Chart 161_인상시부담액(임,단협(1).04.26수정)" xfId="3168" xr:uid="{00000000-0005-0000-0000-00005F0C0000}"/>
    <cellStyle name="표_00년상반기현황분석(000512)-A.xls Chart 161_정이사님보고0907" xfId="3169" xr:uid="{00000000-0005-0000-0000-0000600C0000}"/>
    <cellStyle name="표_00년상반기현황분석(000512)-A.xls Chart 161_정이사님보고0907_Book1" xfId="3170" xr:uid="{00000000-0005-0000-0000-0000610C0000}"/>
    <cellStyle name="표_00년상반기현황분석(000512)-A.xls Chart 161_정이사님보고0907_인상시부담액(임,단협(1).04.26수정)" xfId="3171" xr:uid="{00000000-0005-0000-0000-0000620C0000}"/>
    <cellStyle name="표_01-토공_02-배수공" xfId="3172" xr:uid="{00000000-0005-0000-0000-0000630C0000}"/>
    <cellStyle name="표_01-토공_02-배수공_3차작업조사보고내역" xfId="3173" xr:uid="{00000000-0005-0000-0000-0000640C0000}"/>
    <cellStyle name="표_01-토공_02-배수공_토공" xfId="3174" xr:uid="{00000000-0005-0000-0000-0000650C0000}"/>
    <cellStyle name="표_01-토공_02-배수공_토공_3차작업조사보고내역" xfId="3175" xr:uid="{00000000-0005-0000-0000-0000660C0000}"/>
    <cellStyle name="표_02-배수공" xfId="3176" xr:uid="{00000000-0005-0000-0000-0000670C0000}"/>
    <cellStyle name="표_02-배수공_02-반중력식옹벽" xfId="3177" xr:uid="{00000000-0005-0000-0000-0000680C0000}"/>
    <cellStyle name="표_02-배수공_02-반중력식옹벽_3차작업조사보고내역" xfId="3178" xr:uid="{00000000-0005-0000-0000-0000690C0000}"/>
    <cellStyle name="표_02-배수공_02-반중력식옹벽_토공" xfId="3179" xr:uid="{00000000-0005-0000-0000-00006A0C0000}"/>
    <cellStyle name="표_02-배수공_02-반중력식옹벽_토공_3차작업조사보고내역" xfId="3180" xr:uid="{00000000-0005-0000-0000-00006B0C0000}"/>
    <cellStyle name="표_02-배수공_02-배수공" xfId="3181" xr:uid="{00000000-0005-0000-0000-00006C0C0000}"/>
    <cellStyle name="표_02-배수공_02-배수공_3차작업조사보고내역" xfId="3182" xr:uid="{00000000-0005-0000-0000-00006D0C0000}"/>
    <cellStyle name="표_02-배수공_02-배수공_토공" xfId="3183" xr:uid="{00000000-0005-0000-0000-00006E0C0000}"/>
    <cellStyle name="표_02-배수공_02-배수공_토공_3차작업조사보고내역" xfId="3184" xr:uid="{00000000-0005-0000-0000-00006F0C0000}"/>
    <cellStyle name="표_02-배수공_3차작업조사보고내역" xfId="3185" xr:uid="{00000000-0005-0000-0000-0000700C0000}"/>
    <cellStyle name="표_02-배수공_반중력" xfId="3186" xr:uid="{00000000-0005-0000-0000-0000710C0000}"/>
    <cellStyle name="표_02-배수공_반중력_3차작업조사보고내역" xfId="3187" xr:uid="{00000000-0005-0000-0000-0000720C0000}"/>
    <cellStyle name="표_02-배수공_반중력_토공" xfId="3188" xr:uid="{00000000-0005-0000-0000-0000730C0000}"/>
    <cellStyle name="표_02-배수공_반중력_토공_3차작업조사보고내역" xfId="3189" xr:uid="{00000000-0005-0000-0000-0000740C0000}"/>
    <cellStyle name="표_02-배수공_토공" xfId="3190" xr:uid="{00000000-0005-0000-0000-0000750C0000}"/>
    <cellStyle name="표_02-배수공_토공_3차작업조사보고내역" xfId="3191" xr:uid="{00000000-0005-0000-0000-0000760C0000}"/>
    <cellStyle name="표_04-포장공_02-배수공" xfId="3192" xr:uid="{00000000-0005-0000-0000-0000770C0000}"/>
    <cellStyle name="표_04-포장공_02-배수공_3차작업조사보고내역" xfId="3193" xr:uid="{00000000-0005-0000-0000-0000780C0000}"/>
    <cellStyle name="표_04-포장공_02-배수공_토공" xfId="3194" xr:uid="{00000000-0005-0000-0000-0000790C0000}"/>
    <cellStyle name="표_04-포장공_02-배수공_토공_3차작업조사보고내역" xfId="3195" xr:uid="{00000000-0005-0000-0000-00007A0C0000}"/>
    <cellStyle name="표_06-부대공_02-배수공" xfId="3196" xr:uid="{00000000-0005-0000-0000-00007B0C0000}"/>
    <cellStyle name="표_06-부대공_02-배수공_3차작업조사보고내역" xfId="3197" xr:uid="{00000000-0005-0000-0000-00007C0C0000}"/>
    <cellStyle name="표_06-부대공_02-배수공_토공" xfId="3198" xr:uid="{00000000-0005-0000-0000-00007D0C0000}"/>
    <cellStyle name="표_06-부대공_02-배수공_토공_3차작업조사보고내역" xfId="3199" xr:uid="{00000000-0005-0000-0000-00007E0C0000}"/>
    <cellStyle name="표_3.우수" xfId="3200" xr:uid="{00000000-0005-0000-0000-00007F0C0000}"/>
    <cellStyle name="표_IQS00년 상반기보고000520(소장)-1" xfId="3201" xr:uid="{00000000-0005-0000-0000-0000800C0000}"/>
    <cellStyle name="표_IQS00년 상반기보고000520(소장)-1.xls Chart 156" xfId="3202" xr:uid="{00000000-0005-0000-0000-0000810C0000}"/>
    <cellStyle name="표_IQS00년 상반기보고000520(소장)-1.xls Chart 156_Book1" xfId="3203" xr:uid="{00000000-0005-0000-0000-0000820C0000}"/>
    <cellStyle name="표_IQS00년 상반기보고000520(소장)-1.xls Chart 156_사장님IQS개선회의(조립생기팀0816)" xfId="3204" xr:uid="{00000000-0005-0000-0000-0000830C0000}"/>
    <cellStyle name="표_IQS00년 상반기보고000520(소장)-1.xls Chart 156_사장님IQS개선회의(조립생기팀0816)_Book1" xfId="3205" xr:uid="{00000000-0005-0000-0000-0000840C0000}"/>
    <cellStyle name="표_IQS00년 상반기보고000520(소장)-1.xls Chart 156_사장님IQS개선회의(조립생기팀0816)_인상시부담액(임,단협(1).04.26수정)" xfId="3206" xr:uid="{00000000-0005-0000-0000-0000850C0000}"/>
    <cellStyle name="표_IQS00년 상반기보고000520(소장)-1.xls Chart 156_인상시부담액(임,단협(1).04.26수정)" xfId="3207" xr:uid="{00000000-0005-0000-0000-0000860C0000}"/>
    <cellStyle name="표_IQS00년 상반기보고000520(소장)-1.xls Chart 156_정이사님보고0907" xfId="3208" xr:uid="{00000000-0005-0000-0000-0000870C0000}"/>
    <cellStyle name="표_IQS00년 상반기보고000520(소장)-1.xls Chart 156_정이사님보고0907_Book1" xfId="3209" xr:uid="{00000000-0005-0000-0000-0000880C0000}"/>
    <cellStyle name="표_IQS00년 상반기보고000520(소장)-1.xls Chart 156_정이사님보고0907_인상시부담액(임,단협(1).04.26수정)" xfId="3210" xr:uid="{00000000-0005-0000-0000-0000890C0000}"/>
    <cellStyle name="표_IQS00년 상반기보고000520(소장)-1.xls Chart 157" xfId="3211" xr:uid="{00000000-0005-0000-0000-00008A0C0000}"/>
    <cellStyle name="표_IQS00년 상반기보고000520(소장)-1.xls Chart 157_Book1" xfId="3212" xr:uid="{00000000-0005-0000-0000-00008B0C0000}"/>
    <cellStyle name="표_IQS00년 상반기보고000520(소장)-1.xls Chart 157_사장님IQS개선회의(조립생기팀0816)" xfId="3213" xr:uid="{00000000-0005-0000-0000-00008C0C0000}"/>
    <cellStyle name="표_IQS00년 상반기보고000520(소장)-1.xls Chart 157_사장님IQS개선회의(조립생기팀0816)_Book1" xfId="3214" xr:uid="{00000000-0005-0000-0000-00008D0C0000}"/>
    <cellStyle name="표_IQS00년 상반기보고000520(소장)-1.xls Chart 157_사장님IQS개선회의(조립생기팀0816)_인상시부담액(임,단협(1).04.26수정)" xfId="3215" xr:uid="{00000000-0005-0000-0000-00008E0C0000}"/>
    <cellStyle name="표_IQS00년 상반기보고000520(소장)-1.xls Chart 157_인상시부담액(임,단협(1).04.26수정)" xfId="3216" xr:uid="{00000000-0005-0000-0000-00008F0C0000}"/>
    <cellStyle name="표_IQS00년 상반기보고000520(소장)-1.xls Chart 157_정이사님보고0907" xfId="3217" xr:uid="{00000000-0005-0000-0000-0000900C0000}"/>
    <cellStyle name="표_IQS00년 상반기보고000520(소장)-1.xls Chart 157_정이사님보고0907_Book1" xfId="3218" xr:uid="{00000000-0005-0000-0000-0000910C0000}"/>
    <cellStyle name="표_IQS00년 상반기보고000520(소장)-1.xls Chart 157_정이사님보고0907_인상시부담액(임,단협(1).04.26수정)" xfId="3219" xr:uid="{00000000-0005-0000-0000-0000920C0000}"/>
    <cellStyle name="표_IQS00년 상반기보고000520(소장)-1.xls Chart 158" xfId="3220" xr:uid="{00000000-0005-0000-0000-0000930C0000}"/>
    <cellStyle name="표_IQS00년 상반기보고000520(소장)-1.xls Chart 158_Book1" xfId="3221" xr:uid="{00000000-0005-0000-0000-0000940C0000}"/>
    <cellStyle name="표_IQS00년 상반기보고000520(소장)-1.xls Chart 158_사장님IQS개선회의(조립생기팀0816)" xfId="3222" xr:uid="{00000000-0005-0000-0000-0000950C0000}"/>
    <cellStyle name="표_IQS00년 상반기보고000520(소장)-1.xls Chart 158_사장님IQS개선회의(조립생기팀0816)_Book1" xfId="3223" xr:uid="{00000000-0005-0000-0000-0000960C0000}"/>
    <cellStyle name="표_IQS00년 상반기보고000520(소장)-1.xls Chart 158_사장님IQS개선회의(조립생기팀0816)_인상시부담액(임,단협(1).04.26수정)" xfId="3224" xr:uid="{00000000-0005-0000-0000-0000970C0000}"/>
    <cellStyle name="표_IQS00년 상반기보고000520(소장)-1.xls Chart 158_인상시부담액(임,단협(1).04.26수정)" xfId="3225" xr:uid="{00000000-0005-0000-0000-0000980C0000}"/>
    <cellStyle name="표_IQS00년 상반기보고000520(소장)-1.xls Chart 158_정이사님보고0907" xfId="3226" xr:uid="{00000000-0005-0000-0000-0000990C0000}"/>
    <cellStyle name="표_IQS00년 상반기보고000520(소장)-1.xls Chart 158_정이사님보고0907_Book1" xfId="3227" xr:uid="{00000000-0005-0000-0000-00009A0C0000}"/>
    <cellStyle name="표_IQS00년 상반기보고000520(소장)-1.xls Chart 158_정이사님보고0907_인상시부담액(임,단협(1).04.26수정)" xfId="3228" xr:uid="{00000000-0005-0000-0000-00009B0C0000}"/>
    <cellStyle name="표_IQS00년 상반기보고000520(소장)-1.xls Chart 160" xfId="3229" xr:uid="{00000000-0005-0000-0000-00009C0C0000}"/>
    <cellStyle name="표_IQS00년 상반기보고000520(소장)-1.xls Chart 160_Book1" xfId="3230" xr:uid="{00000000-0005-0000-0000-00009D0C0000}"/>
    <cellStyle name="표_IQS00년 상반기보고000520(소장)-1.xls Chart 160_사장님IQS개선회의(조립생기팀0816)" xfId="3231" xr:uid="{00000000-0005-0000-0000-00009E0C0000}"/>
    <cellStyle name="표_IQS00년 상반기보고000520(소장)-1.xls Chart 160_사장님IQS개선회의(조립생기팀0816)_Book1" xfId="3232" xr:uid="{00000000-0005-0000-0000-00009F0C0000}"/>
    <cellStyle name="표_IQS00년 상반기보고000520(소장)-1.xls Chart 160_사장님IQS개선회의(조립생기팀0816)_인상시부담액(임,단협(1).04.26수정)" xfId="3233" xr:uid="{00000000-0005-0000-0000-0000A00C0000}"/>
    <cellStyle name="표_IQS00년 상반기보고000520(소장)-1.xls Chart 160_인상시부담액(임,단협(1).04.26수정)" xfId="3234" xr:uid="{00000000-0005-0000-0000-0000A10C0000}"/>
    <cellStyle name="표_IQS00년 상반기보고000520(소장)-1.xls Chart 160_정이사님보고0907" xfId="3235" xr:uid="{00000000-0005-0000-0000-0000A20C0000}"/>
    <cellStyle name="표_IQS00년 상반기보고000520(소장)-1.xls Chart 160_정이사님보고0907_Book1" xfId="3236" xr:uid="{00000000-0005-0000-0000-0000A30C0000}"/>
    <cellStyle name="표_IQS00년 상반기보고000520(소장)-1.xls Chart 160_정이사님보고0907_인상시부담액(임,단협(1).04.26수정)" xfId="3237" xr:uid="{00000000-0005-0000-0000-0000A40C0000}"/>
    <cellStyle name="표_IQS00년 상반기보고000520(소장)-1.xls Chart 161" xfId="3238" xr:uid="{00000000-0005-0000-0000-0000A50C0000}"/>
    <cellStyle name="표_IQS00년 상반기보고000520(소장)-1.xls Chart 161_Book1" xfId="3239" xr:uid="{00000000-0005-0000-0000-0000A60C0000}"/>
    <cellStyle name="표_IQS00년 상반기보고000520(소장)-1.xls Chart 161_사장님IQS개선회의(조립생기팀0816)" xfId="3240" xr:uid="{00000000-0005-0000-0000-0000A70C0000}"/>
    <cellStyle name="표_IQS00년 상반기보고000520(소장)-1.xls Chart 161_사장님IQS개선회의(조립생기팀0816)_Book1" xfId="3241" xr:uid="{00000000-0005-0000-0000-0000A80C0000}"/>
    <cellStyle name="표_IQS00년 상반기보고000520(소장)-1.xls Chart 161_사장님IQS개선회의(조립생기팀0816)_인상시부담액(임,단협(1).04.26수정)" xfId="3242" xr:uid="{00000000-0005-0000-0000-0000A90C0000}"/>
    <cellStyle name="표_IQS00년 상반기보고000520(소장)-1.xls Chart 161_인상시부담액(임,단협(1).04.26수정)" xfId="3243" xr:uid="{00000000-0005-0000-0000-0000AA0C0000}"/>
    <cellStyle name="표_IQS00년 상반기보고000520(소장)-1.xls Chart 161_정이사님보고0907" xfId="3244" xr:uid="{00000000-0005-0000-0000-0000AB0C0000}"/>
    <cellStyle name="표_IQS00년 상반기보고000520(소장)-1.xls Chart 161_정이사님보고0907_Book1" xfId="3245" xr:uid="{00000000-0005-0000-0000-0000AC0C0000}"/>
    <cellStyle name="표_IQS00년 상반기보고000520(소장)-1.xls Chart 161_정이사님보고0907_인상시부담액(임,단협(1).04.26수정)" xfId="3246" xr:uid="{00000000-0005-0000-0000-0000AD0C0000}"/>
    <cellStyle name="표_IQS00년 상반기보고000520(소장)-1_Book1" xfId="3247" xr:uid="{00000000-0005-0000-0000-0000AE0C0000}"/>
    <cellStyle name="표_IQS00년 상반기보고000520(소장)-1_사장님IQS개선회의(조립생기팀0816)" xfId="3248" xr:uid="{00000000-0005-0000-0000-0000AF0C0000}"/>
    <cellStyle name="표_IQS00년 상반기보고000520(소장)-1_사장님IQS개선회의(조립생기팀0816)_Book1" xfId="3249" xr:uid="{00000000-0005-0000-0000-0000B00C0000}"/>
    <cellStyle name="표_IQS00년 상반기보고000520(소장)-1_사장님IQS개선회의(조립생기팀0816)_인상시부담액(임,단협(1).04.26수정)" xfId="3250" xr:uid="{00000000-0005-0000-0000-0000B10C0000}"/>
    <cellStyle name="표_IQS00년 상반기보고000520(소장)-1_인상시부담액(임,단협(1).04.26수정)" xfId="3251" xr:uid="{00000000-0005-0000-0000-0000B20C0000}"/>
    <cellStyle name="표_IQS00년 상반기보고000520(소장)-1_정이사님보고0907" xfId="3252" xr:uid="{00000000-0005-0000-0000-0000B30C0000}"/>
    <cellStyle name="표_IQS00년 상반기보고000520(소장)-1_정이사님보고0907_Book1" xfId="3253" xr:uid="{00000000-0005-0000-0000-0000B40C0000}"/>
    <cellStyle name="표_IQS00년 상반기보고000520(소장)-1_정이사님보고0907_인상시부담액(임,단협(1).04.26수정)" xfId="3254" xr:uid="{00000000-0005-0000-0000-0000B50C0000}"/>
    <cellStyle name="표_수량산출서(수정)_01-토공_02-배수공" xfId="3255" xr:uid="{00000000-0005-0000-0000-0000B60C0000}"/>
    <cellStyle name="표_수량산출서(수정)_01-토공_02-배수공_3차작업조사보고내역" xfId="3256" xr:uid="{00000000-0005-0000-0000-0000B70C0000}"/>
    <cellStyle name="표_수량산출서(수정)_01-토공_02-배수공_토공" xfId="3257" xr:uid="{00000000-0005-0000-0000-0000B80C0000}"/>
    <cellStyle name="표_수량산출서(수정)_01-토공_02-배수공_토공_3차작업조사보고내역" xfId="3258" xr:uid="{00000000-0005-0000-0000-0000B90C0000}"/>
    <cellStyle name="표_수량산출서(수정)_02-배수공" xfId="3259" xr:uid="{00000000-0005-0000-0000-0000BA0C0000}"/>
    <cellStyle name="표_수량산출서(수정)_02-배수공_02-반중력식옹벽" xfId="3260" xr:uid="{00000000-0005-0000-0000-0000BB0C0000}"/>
    <cellStyle name="표_수량산출서(수정)_02-배수공_02-반중력식옹벽_3차작업조사보고내역" xfId="3261" xr:uid="{00000000-0005-0000-0000-0000BC0C0000}"/>
    <cellStyle name="표_수량산출서(수정)_02-배수공_02-반중력식옹벽_토공" xfId="3262" xr:uid="{00000000-0005-0000-0000-0000BD0C0000}"/>
    <cellStyle name="표_수량산출서(수정)_02-배수공_02-반중력식옹벽_토공_3차작업조사보고내역" xfId="3263" xr:uid="{00000000-0005-0000-0000-0000BE0C0000}"/>
    <cellStyle name="표_수량산출서(수정)_02-배수공_02-배수공" xfId="3264" xr:uid="{00000000-0005-0000-0000-0000BF0C0000}"/>
    <cellStyle name="표_수량산출서(수정)_02-배수공_02-배수공_3차작업조사보고내역" xfId="3265" xr:uid="{00000000-0005-0000-0000-0000C00C0000}"/>
    <cellStyle name="표_수량산출서(수정)_02-배수공_02-배수공_토공" xfId="3266" xr:uid="{00000000-0005-0000-0000-0000C10C0000}"/>
    <cellStyle name="표_수량산출서(수정)_02-배수공_02-배수공_토공_3차작업조사보고내역" xfId="3267" xr:uid="{00000000-0005-0000-0000-0000C20C0000}"/>
    <cellStyle name="표_수량산출서(수정)_02-배수공_3차작업조사보고내역" xfId="3268" xr:uid="{00000000-0005-0000-0000-0000C30C0000}"/>
    <cellStyle name="표_수량산출서(수정)_02-배수공_반중력" xfId="3269" xr:uid="{00000000-0005-0000-0000-0000C40C0000}"/>
    <cellStyle name="표_수량산출서(수정)_02-배수공_반중력_3차작업조사보고내역" xfId="3270" xr:uid="{00000000-0005-0000-0000-0000C50C0000}"/>
    <cellStyle name="표_수량산출서(수정)_02-배수공_반중력_토공" xfId="3271" xr:uid="{00000000-0005-0000-0000-0000C60C0000}"/>
    <cellStyle name="표_수량산출서(수정)_02-배수공_반중력_토공_3차작업조사보고내역" xfId="3272" xr:uid="{00000000-0005-0000-0000-0000C70C0000}"/>
    <cellStyle name="표_수량산출서(수정)_02-배수공_토공" xfId="3273" xr:uid="{00000000-0005-0000-0000-0000C80C0000}"/>
    <cellStyle name="표_수량산출서(수정)_02-배수공_토공_3차작업조사보고내역" xfId="3274" xr:uid="{00000000-0005-0000-0000-0000C90C0000}"/>
    <cellStyle name="표_수량산출서(수정)_04-포장공_02-배수공" xfId="3275" xr:uid="{00000000-0005-0000-0000-0000CA0C0000}"/>
    <cellStyle name="표_수량산출서(수정)_04-포장공_02-배수공_3차작업조사보고내역" xfId="3276" xr:uid="{00000000-0005-0000-0000-0000CB0C0000}"/>
    <cellStyle name="표_수량산출서(수정)_04-포장공_02-배수공_토공" xfId="3277" xr:uid="{00000000-0005-0000-0000-0000CC0C0000}"/>
    <cellStyle name="표_수량산출서(수정)_04-포장공_02-배수공_토공_3차작업조사보고내역" xfId="3278" xr:uid="{00000000-0005-0000-0000-0000CD0C0000}"/>
    <cellStyle name="표_수량산출서(수정)_06-부대공_02-배수공" xfId="3279" xr:uid="{00000000-0005-0000-0000-0000CE0C0000}"/>
    <cellStyle name="표_수량산출서(수정)_06-부대공_02-배수공_3차작업조사보고내역" xfId="3280" xr:uid="{00000000-0005-0000-0000-0000CF0C0000}"/>
    <cellStyle name="표_수량산출서(수정)_06-부대공_02-배수공_토공" xfId="3281" xr:uid="{00000000-0005-0000-0000-0000D00C0000}"/>
    <cellStyle name="표_수량산출서(수정)_06-부대공_02-배수공_토공_3차작업조사보고내역" xfId="3282" xr:uid="{00000000-0005-0000-0000-0000D10C0000}"/>
    <cellStyle name="表示済みのハイパーリンク" xfId="3283" xr:uid="{00000000-0005-0000-0000-0000D20C0000}"/>
    <cellStyle name="표준" xfId="0" builtinId="0"/>
    <cellStyle name="표준 2" xfId="3284" xr:uid="{00000000-0005-0000-0000-0000D40C0000}"/>
    <cellStyle name="표준 2 2" xfId="3285" xr:uid="{00000000-0005-0000-0000-0000D50C0000}"/>
    <cellStyle name="표준 3" xfId="3286" xr:uid="{00000000-0005-0000-0000-0000D60C0000}"/>
    <cellStyle name="표준 3 2" xfId="3287" xr:uid="{00000000-0005-0000-0000-0000D70C0000}"/>
    <cellStyle name="표준 4" xfId="3288" xr:uid="{00000000-0005-0000-0000-0000D80C0000}"/>
    <cellStyle name="표준 5" xfId="3289" xr:uid="{00000000-0005-0000-0000-0000D90C0000}"/>
    <cellStyle name="표준 6" xfId="3300" xr:uid="{00000000-0005-0000-0000-0000DA0C0000}"/>
    <cellStyle name="표준 7" xfId="3302" xr:uid="{4F583542-118F-4A76-8A3D-9E6C5EF73D51}"/>
    <cellStyle name="표준 8" xfId="3290" xr:uid="{00000000-0005-0000-0000-0000DB0C0000}"/>
    <cellStyle name="標準_Akia(F）-8" xfId="3291" xr:uid="{00000000-0005-0000-0000-0000DC0C0000}"/>
    <cellStyle name="표준_전체공사비집계" xfId="3301" xr:uid="{6DB84D91-311E-4DB5-93A5-183FE30C2E7C}"/>
    <cellStyle name="표준1" xfId="3292" xr:uid="{00000000-0005-0000-0000-0000DD0C0000}"/>
    <cellStyle name="표준10" xfId="3293" xr:uid="{00000000-0005-0000-0000-0000DE0C0000}"/>
    <cellStyle name="표준2" xfId="3294" xr:uid="{00000000-0005-0000-0000-0000DF0C0000}"/>
    <cellStyle name="표준체" xfId="3295" xr:uid="{00000000-0005-0000-0000-0000E00C0000}"/>
    <cellStyle name="표준ۤ총공사원가(집행원가)" xfId="3296" xr:uid="{00000000-0005-0000-0000-0000E10C0000}"/>
    <cellStyle name="합산" xfId="3297" xr:uid="{00000000-0005-0000-0000-0000E20C0000}"/>
    <cellStyle name="화폐기호" xfId="3298" xr:uid="{00000000-0005-0000-0000-0000E30C0000}"/>
    <cellStyle name="화폐기호0" xfId="3299" xr:uid="{00000000-0005-0000-0000-0000E40C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345;&#51456;\&#51060;&#49345;&#51456;\DOOSAN\RAHMEN\R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54644;&#52384;\D\Office\&#48149;&#44592;&#49324;%20&#51089;&#50629;&#50857;\DATA\MR-BAB\&#50641;&#49472;DATA\3.&#48176;&#49688;&#44277;\&#48149;&#44592;&#49324;-&#47732;&#4831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6041;&#51652;\1_&#54620;&#54868;TP\user\&#51089;&#50629;2001\&#44144;&#44552;&#46020;\3&#44221;&#44036;\&#49345;&#48512;&#44277;\08.&#48372;&#44053;&#51116;&#49444;&#44228;\8.&#48372;&#44053;&#51116;&#49444;&#44228;(3&#44221;&#44036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345;&#51201;\SharedDocs\WORK\&#44221;&#52632;&#49440;\P2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345;&#51456;\&#51060;&#49345;&#51456;\project\&#46041;&#47749;\&#51109;&#54637;&#49440;\&#44396;&#51312;&#44228;&#49328;\BO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\D\1-user\&#51089;&#50629;&#51333;&#47308;\&#48512;&#49328;\&#49440;&#51652;&#54252;&#54637;\&#49688;&#47049;&#49328;&#52636;&#49436;\&#54532;&#47196;&#51229;&#53944;\&#54620;&#51333;-&#53580;&#53356;&#45432;\POST-1&#52264;\&#49688;&#47049;&#49328;&#52636;&#49436;\&#54532;&#47196;&#51229;&#53944;\&#54620;&#51333;-&#53580;&#53356;&#45432;\&#52285;&#50629;&#53664;&#47785;\&#49688;&#47049;&#49328;&#52636;&#49436;\My%20Documents\&#44592;&#53440;\projct\ANSAN\EXL\GONG181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124;&#50865;\&#44277;&#50976;&#48169;\My%20Docments\&#53468;&#54868;\&#48149;&#44592;&#49324;-&#51665;&#49688;&#5122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345;&#51201;\SharedDocs\&#49900;&#50948;&#48372;&#51089;&#50629;&#48169;\&#54532;&#47196;&#44536;&#47016;\&#44368;&#45824;&#50745;&#48317;\&#44368;&#45824;-&#50745;&#4831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&#44608;&#50857;&#44592;\&#50641;&#49472;\GUMI4B2\&#44396;&#48120;4&#45800;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345;&#51201;\SharedDocs\&#49900;&#50948;&#48372;&#51089;&#50629;&#48169;\&#54532;&#47196;&#44536;&#47016;\&#44368;&#45824;&#50745;&#48317;\djdg_A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\D\1-user\&#51089;&#50629;&#51333;&#47308;\&#48512;&#49328;\&#49440;&#51652;&#54252;&#54637;\&#49688;&#47049;&#49328;&#52636;&#49436;\&#54532;&#47196;&#51229;&#53944;\&#54620;&#51333;-&#53580;&#53356;&#45432;\POST-1&#52264;\&#49688;&#47049;&#49328;&#52636;&#49436;\&#54532;&#47196;&#51229;&#53944;\&#54620;&#51333;-&#53580;&#53356;&#45432;\&#52285;&#50629;&#53664;&#47785;\&#49688;&#47049;&#49328;&#52636;&#49436;\My%20Documents\&#44592;&#53440;\projct\ANSAN\EXL\gongs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&#54532;&#47196;&#51229;&#53944;\&#54637;&#46041;&#51648;&#44396;\&#48169;&#51020;&#48317;&#51089;&#50629;\&#50756;&#47308;&#54028;&#51068;\&#44204;&#51201;&#49436;%20&#48143;%20&#45236;&#50669;&#49436;\&#49464;&#48512;&#45236;&#50669;&#49436;\&#53804;&#47749;&#54805;%20&#48169;&#51020;&#48317;%20&#45236;&#50669;&#49436;(H=7.0M,%20W=2.0m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345;&#51456;\&#51060;&#49345;&#51456;\&#45824;&#50808;&#44277;&#47924;(&#50577;&#54805;&#49437;)\&#50668;&#44148;&#48372;&#44256;\99(1&#52264;&#49444;&#48320;)\&#49892;&#51221;&#48372;&#44256;\&#44204;&#51201;\&#50689;&#46041;8\&#50689;&#46041;&#44160;&#53664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6041;&#51652;\1_&#54620;&#54868;TP\user\&#51089;&#50629;2001\&#51473;&#46993;&#44396;&#52397;\&#49345;&#48512;\&#54644;&#49437;&#51204;\&#45800;&#47732;&#44228;&#4968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50896;&#45224;-&#50872;&#51652;\&#50896;&#45224;&#50872;&#51652;&#45209;&#52272;&#45236;&#50669;(99.4.13%20&#48512;&#49328;&#52397;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49436;&#50872;\&#44053;&#48320;&#48513;&#47196;\My%20Documents\KHDATA\&#44288;&#47532;&#52397;\&#50896;&#45224;-&#50872;&#51652;\&#50896;&#45224;&#50872;&#51652;&#45209;&#52272;&#45236;&#50669;(99.4.13%20&#48512;&#49328;&#52397;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6041;&#51652;\1_&#54620;&#54868;TP\&#51089;&#50629;&#51473;\&#51473;&#46993;&#52380;&#48372;&#46020;&#50977;&#44368;\&#51228;3&#50977;&#44368;\&#48320;&#44221;\&#54644;&#49437;\&#48372;&#46020;&#50977;&#44368;2-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6041;&#51652;\1_&#54620;&#54868;TP\&#51089;&#50629;&#51473;\&#51473;&#46993;&#52380;&#48372;&#46020;&#50977;&#44368;\&#51228;3&#50977;&#44368;\&#48320;&#44221;\&#54644;&#49437;\3-1.&#48372;&#46020;&#50977;&#44368;(st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6041;&#51652;\1_&#54620;&#54868;TP\user\&#51089;&#50629;2001\&#44144;&#44552;&#46020;\3&#44221;&#44036;\&#49345;&#48512;&#44277;\07.&#51452;&#54805;&#45800;&#47732;&#44160;&#53664;\&#45800;&#47732;&#44160;&#53664;(3&#44221;&#44036;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9457;&#54840;\C\&#48513;&#54620;&#49328;&#49884;&#54000;\&#49444;&#44228;&#48320;&#44221;1\&#45236;&#50669;\&#45236;&#50669;&#51089;&#50629;&#51473;\3&#44032;&#47196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2&#45236;&#50669;_&#44284;&#50629;&#51648;&#49884;&#49436;\2001\&#51064;&#51228;&#44400;\&#49548;&#54616;&#52380;J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48337;&#53441;\&#49444;&#44228;project\&#51204;&#48337;&#53441;\&#49444;&#44228;project\2009\4&#50900;\200904-005%20&#48169;&#54868;&#51473;,&#49440;&#50976;&#51473;,&#49440;&#50976;&#44256;&#48169;&#51020;&#48317;\&#48169;&#54868;&#51473;&#54617;&#44368;\&#49444;&#44228;&#50696;&#49328;&#49436;\&#49888;&#45236;ic%20&#48169;&#51020;&#48317;\&#49888;&#45236;3&#53469;&#51648;%20&#54801;&#51032;\&#45033;\&#48169;&#51020;&#48317;&#49892;&#49884;&#49444;&#44228;\&#44221;&#45224;&#50500;&#54028;&#53944;\&#50857;&#50669;&#49457;&#44284;&#54408;\&#49457;&#44284;&#54408;\&#49444;&#44228;&#50696;&#49328;&#49436;\1.&#49444;&#44228;&#45236;&#50669;&#49436;(&#44049;&#51648;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CHOI\&#48512;&#52380;&#54616;&#49688;&#44288;&#44144;\&#45236;&#50669;&#49436;\4&#52264;\&#49444;&#44228;&#45236;&#50669;&#49436;(&#52572;&#51333;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788;\&#44608;&#54788;_&#54532;&#47196;&#51229;&#53944;\JOB\&#50500;&#47476;&#48148;&#51060;&#53944;\&#51064;&#52380;&#51473;&#44396;\0329\Project\01%20&#48376;&#49324;\&#46020;&#49884;&#44228;&#54925;&#48512;\03.&#51473;&#48512;&#44428;%20&#47932;&#47448;&#49468;&#53552;\&#44592;&#48376;&#49444;&#44228;\hwp\&#45236;&#50669;&#49436;\8&#50900;%20&#45800;&#44032;\pjt-2002\&#54217;&#54868;&#51032;&#45840;\&#50696;&#49328;&#49436;(&#51068;&#50948;&#45824;&#44032;,&#45840;)\&#49444;&#44228;&#48320;&#44221;(&#44397;&#51088;)\&#44397;&#51088;&#48320;&#44221;&#53685;&#49888;\13&#5226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TG\2013%20Project\2004&#45380;project\&#51652;&#50504;-&#50857;&#45812;,&#47560;&#47161;\&#48372;&#44256;&#48143;&#54924;&#51032;\&#44284;&#50629;&#51648;&#49884;&#49436;&#48143;&#44228;&#50557;&#45236;&#50669;&#49436;0716\WINDOWS\Temporary%20Internet%20Files\Content.IE5\IFQ7EPMN\user\&#50629;&#47924;&#52628;&#51652;\&#51061;&#49328;&#44288;&#47196;\&#44288;&#44144;&#51221;&#48708;&#45236;&#50669;&#49436;(&#51061;&#49328;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TG\2013%20Project\&#44277;&#50976;&#48169;\3.0%20&#44288;&#44144;&#44277;&#49324;&#48708;\&#45800;&#44032;2000\&#44277;&#49324;&#48708;-&#53664;&#47448;&#48317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9457;&#54840;\C\&#48513;&#54620;&#49328;&#49884;&#54000;\&#49444;&#44228;&#48320;&#44221;1\&#45236;&#50669;\&#45236;&#50669;&#51089;&#50629;&#51473;\6&#44277;&#5368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H\&#49444;&#44228;&#50756;&#47308;\work\&#46041;&#48177;&#52572;&#51333;\&#44208;&#44284;&#47932;\&#44277;&#44396;&#48516;&#54624;&#51088;&#4730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9457;&#54840;\C\&#48513;&#54620;&#49328;&#49884;&#54000;\&#49444;&#44228;&#48320;&#44221;1\&#45236;&#50669;\&#45236;&#50669;&#51089;&#50629;&#51473;\2&#50868;&#4604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9457;&#54840;\C\&#48513;&#54620;&#49328;&#49884;&#54000;\&#49444;&#44228;&#48320;&#44221;1\&#45236;&#50669;\&#45236;&#50669;&#51089;&#50629;&#51473;\1&#45440;&#51060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345;&#51456;\&#51060;&#49345;&#51456;\&#45824;&#50808;&#44277;&#47924;(&#50577;&#54805;&#49437;)\&#50668;&#44148;&#48372;&#44256;\99(1&#52264;&#49444;&#48320;)\&#49892;&#51221;&#48372;&#44256;\&#50668;&#52380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microsoft.com/office/2006/relationships/xlExternalLinkPath/xlStartup" Target="IC&#49688;&#47049;/&#48176;&#49688;&#44288;&#44277;(IC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POSAL\ELEC\345KV\EULJOO\EUL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4;&#47749;&#54872;\&#51648;&#54408;~&#50728;&#51221;&#44036;\&#50472;&#53581;\&#52572;&#51333;\&#45909;&#50577;&#44396;&#52397;\&#48513;&#54620;&#49328;&#44368;\My%20Documents\down\&#51221;&#54840;&#51089;&#54408;\&#44368;&#44033;\&#53664;%20&#44277;\ENG\SAMAN\DOHWA03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\&#44288;&#47532;&#52397;\&#50896;&#45224;-&#50872;&#51652;\&#50896;&#45224;&#50872;&#51652;&#45209;&#52272;&#45236;&#50669;(99.4.13%20&#48512;&#49328;&#52397;)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49436;&#50872;\&#44053;&#48320;&#48513;&#47196;\My%20Documents\KHDATA\&#54620;&#44397;&#51204;&#47141;\&#49888;&#49457;&#45224;-&#44552;&#44257;\&#49888;&#49457;&#45224;&#53804;&#52272;&#45236;&#50669;(1&#48264;&#45236;&#50669;)(2)\KHDATA\&#44288;&#47532;&#52397;\&#50896;&#45224;-&#50872;&#51652;\&#50896;&#45224;&#50872;&#51652;&#45209;&#52272;&#45236;&#50669;(99.4.13%20&#48512;&#49328;&#52397;)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95&#51312;&#44221;&#44277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4018\c\ESTI96\&#44053;&#51652;&#51109;&#55141;\&#54980;&#45796;&#45236;&#50669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345;&#51456;\&#51060;&#49345;&#51456;\BANDAL\EXCEL\RAHMEN\RAHMEN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1077;&#52272;&#50504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0756;\D\EXCEL\ILWE\&#49888;&#44277;&#54637;\&#49888;&#44277;&#54637;&#51068;&#50948;730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9457;&#54840;\C\&#48513;&#54620;&#49328;&#49884;&#54000;\&#49444;&#44228;&#48320;&#44221;1\&#45236;&#50669;\&#45236;&#50669;&#51089;&#50629;&#51473;\5&#53580;&#47560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44508;\&#54728;&#44508;\XX\&#45236;&#50669;&#49436;\&#44277;&#51452;\&#44277;&#51452;&#44288;&#47144;\&#48324;&#54364;&#45236;&#5066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-PC-1\scan\&#50640;&#51060;&#53581;\&#52509;&#44292;&#51652;&#54665;&#54532;&#47196;&#51229;&#53944;\2011\&#12613;,%20&#12615;,%20&#12616;\&#49436;&#50872;&#50808;&#44285;12.1km\&#51228;&#52636;&#51088;&#47308;\&#48169;&#51020;&#48317;\&#45236;&#50669;&#49436;\&#53804;&#47749;&#48169;&#51020;&#48317;&#51068;&#50948;&#45824;&#44032;(&#45236;&#47449;,W=2.0m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TG\2013%20Project\&#51060;&#51116;&#52268;\D%20drive\&#51088;&#47308;&#52384;\&#44284;&#50629;&#51648;&#49884;&#49436;-&#45236;&#50669;&#49436;\2003&#45380;\&#51228;&#51452;&#49888;&#54868;&#50669;&#49324;&#44277;&#50896;\&#54408;&#49480;(&#44060;&#51221;&#54032;)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&#51077;&#52272;&#45236;&#50669;\&#44592;&#50500;&#45824;&#44368;\&#44592;&#50500;&#45824;&#44368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9457;&#54840;\C\&#48513;&#54620;&#49328;&#49884;&#54000;\&#49444;&#44228;&#48320;&#44221;1\&#45236;&#50669;\&#45236;&#50669;&#51089;&#50629;&#51473;\4&#55092;&#44172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1775\c\ESTI96\&#44053;&#51652;&#51109;&#55141;\&#54980;&#45796;&#45236;&#5066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788;\&#44608;&#54788;_&#54532;&#47196;&#51229;&#53944;\JOB\&#50500;&#47476;&#48148;&#51060;&#53944;\&#51064;&#52380;&#51473;&#44396;\0329\&#44277;&#50976;&#48169;\&#52280;&#51312;_&#51060;&#54868;&#44368;&#48143;&#50672;&#44208;&#47196;&#54869;&#5110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SINGLE\EMAIL\TEMP\&#44277;&#54637;&#54876;&#51452;\&#44204;&#51201;&#48372;&#44256;\&#52509;&#44292;&#5436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DATA\&#49688;&#47049;&#49328;&#52636;\&#44368;&#45824;&#53664;&#4427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6041;&#51652;\1_&#54620;&#54868;TP\user\&#51089;&#50629;2001\&#44144;&#44552;&#46020;\3&#44221;&#44036;\&#49345;&#48512;&#44277;\09.&#51452;&#54805;&#50672;&#44208;&#48512;\9.&#51452;&#54805;&#50672;&#44208;&#48512;(3&#44221;&#44036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표지"/>
      <sheetName val="설계조건"/>
      <sheetName val="단면가정"/>
      <sheetName val="전산입력자료"/>
      <sheetName val="하중조합"/>
      <sheetName val="단면력집계"/>
      <sheetName val="FOOTING1"/>
      <sheetName val="FOOTING2"/>
      <sheetName val="FOOTING3"/>
      <sheetName val="말뚝기초설계"/>
      <sheetName val="FOOTING 배근도"/>
      <sheetName val="날개벽"/>
      <sheetName val="처짐"/>
      <sheetName val="소업1교"/>
      <sheetName val="내역(중앙)"/>
      <sheetName val="SLAB&quot;1&quot;"/>
      <sheetName val="COPING"/>
      <sheetName val="A-4"/>
      <sheetName val="CODE"/>
      <sheetName val="내역"/>
      <sheetName val="CTEMCOST"/>
      <sheetName val="#REF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uard(mac)"/>
      <sheetName val="진주방향"/>
      <sheetName val="1.설계조건"/>
    </sheetNames>
    <sheetDataSet>
      <sheetData sheetId="0" refreshError="1">
        <row r="1">
          <cell r="A1" t="str">
            <v>bs_chekjum</v>
          </cell>
          <cell r="C1" t="str">
            <v>bs_chekplus</v>
          </cell>
          <cell r="E1" t="str">
            <v>bs_chekwave</v>
          </cell>
        </row>
      </sheetData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설계조건"/>
      <sheetName val="need"/>
      <sheetName val="정모멘트부"/>
      <sheetName val="부모멘트부"/>
      <sheetName val="복부판보강재"/>
      <sheetName val="지점부"/>
      <sheetName val="정리"/>
      <sheetName val="guard(mac)"/>
    </sheetNames>
    <sheetDataSet>
      <sheetData sheetId="0">
        <row r="79">
          <cell r="H79">
            <v>8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input"/>
      <sheetName val="1.2.제원"/>
      <sheetName val="3.하중계산"/>
      <sheetName val="4.1.안정검토"/>
      <sheetName val="4.2.안정검토"/>
      <sheetName val="5.1.단면력"/>
      <sheetName val="5.4.하중조합"/>
      <sheetName val="5.5.스프링"/>
      <sheetName val="7.부재검토"/>
      <sheetName val="6.단면력도"/>
      <sheetName val="8.1.기초검토용 부재력(1)"/>
      <sheetName val="8.2.기초검토용부재력(2)"/>
      <sheetName val="8.3.기초단면력(파일)입"/>
      <sheetName val="8.4.SD30 (2)"/>
      <sheetName val="9.SHOE"/>
      <sheetName val="10.낙교방지"/>
      <sheetName val="횡방향구속"/>
      <sheetName val="1.설계조건"/>
    </sheetNames>
    <sheetDataSet>
      <sheetData sheetId="0" refreshError="1"/>
      <sheetData sheetId="1">
        <row r="1">
          <cell r="N1">
            <v>240</v>
          </cell>
          <cell r="P1">
            <v>3000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표지"/>
      <sheetName val="설계조건"/>
      <sheetName val="단면가정"/>
      <sheetName val="하중계산"/>
      <sheetName val="입력자료"/>
      <sheetName val="지반반력계수"/>
      <sheetName val="Sheet1"/>
      <sheetName val="하중재하 "/>
      <sheetName val="안정검토-상시"/>
      <sheetName val="하중조합"/>
      <sheetName val="배근도"/>
      <sheetName val="거더기둥계산"/>
      <sheetName val="deep beam"/>
      <sheetName val="우각부"/>
      <sheetName val="DATA"/>
      <sheetName val="자재단가"/>
      <sheetName val="#REF"/>
      <sheetName val="A-4"/>
      <sheetName val="2.가정단면"/>
      <sheetName val="단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간 지"/>
      <sheetName val="1.설계조건"/>
      <sheetName val="BOX 설계"/>
      <sheetName val="SAP DATA"/>
      <sheetName val="단면력 집계"/>
      <sheetName val="구체철근량"/>
      <sheetName val="사용성 검토"/>
      <sheetName val="주철근조립도"/>
      <sheetName val="말뚝지지력산정"/>
      <sheetName val="부력안정검토"/>
      <sheetName val="단면가정"/>
      <sheetName val="자재단가"/>
      <sheetName val="일위대가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9">
          <cell r="J19">
            <v>350</v>
          </cell>
        </row>
        <row r="22">
          <cell r="L22">
            <v>20</v>
          </cell>
        </row>
        <row r="116">
          <cell r="F116">
            <v>2.5</v>
          </cell>
        </row>
      </sheetData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집수정재료집계"/>
      <sheetName val="우수받이집계"/>
      <sheetName val="집수정단위(스틸일반)"/>
      <sheetName val="집수정단위(스틸일반(관1))"/>
      <sheetName val="집수정단위(스틸+U형측구1+관1)"/>
      <sheetName val="집수정단위(토사측구-1)"/>
      <sheetName val="집수정단위(토사측구-양쪽)"/>
      <sheetName val="집수정단위(토사측구-양쪽-스틸)"/>
      <sheetName val="연장산출(좌,우)"/>
      <sheetName val="woo(mac)"/>
      <sheetName val="말뚝지지력산정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1">
          <cell r="G1" t="str">
            <v>woo_res</v>
          </cell>
          <cell r="K1" t="str">
            <v>woomort_res</v>
          </cell>
        </row>
      </sheetData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설명서"/>
      <sheetName val="설계조건"/>
      <sheetName val="안정계산"/>
      <sheetName val="말뚝설계"/>
      <sheetName val="단면검토"/>
      <sheetName val="교좌받침부"/>
      <sheetName val="날개벽(TYPE1)"/>
      <sheetName val="날개벽(TYPE2)"/>
      <sheetName val="날개벽(TYPE3)"/>
      <sheetName val="양지교"/>
      <sheetName val="접속슬래브"/>
      <sheetName val="일위대가"/>
      <sheetName val="전기일위대가"/>
    </sheetNames>
    <sheetDataSet>
      <sheetData sheetId="0"/>
      <sheetData sheetId="1">
        <row r="23">
          <cell r="D23">
            <v>2.15</v>
          </cell>
          <cell r="J23">
            <v>1</v>
          </cell>
        </row>
        <row r="24">
          <cell r="D24">
            <v>1.7</v>
          </cell>
          <cell r="J24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차액보증"/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갑지"/>
      <sheetName val="대비"/>
      <sheetName val="단가조사"/>
      <sheetName val="BID"/>
      <sheetName val="투찰"/>
      <sheetName val="경비2내역"/>
      <sheetName val="Y-WORK"/>
      <sheetName val="수량산출"/>
      <sheetName val="보도경계블럭"/>
      <sheetName val="날개벽"/>
      <sheetName val="BSD (2)"/>
      <sheetName val="을"/>
      <sheetName val=" 견적서"/>
      <sheetName val="기초공"/>
      <sheetName val="기둥(원형)"/>
      <sheetName val="일위대가목차"/>
      <sheetName val="2.고용보험료산출근거"/>
      <sheetName val="INPUT"/>
      <sheetName val="CC16-내역서"/>
      <sheetName val="건축원가계산서"/>
      <sheetName val="공사비집계"/>
      <sheetName val="집계표"/>
      <sheetName val="예산M12A"/>
      <sheetName val="결과조달"/>
      <sheetName val="토공"/>
      <sheetName val="개요"/>
      <sheetName val="견적서"/>
      <sheetName val="중기사용료산출근거"/>
      <sheetName val="단가 및 재료비"/>
      <sheetName val="말뚝지지력산정"/>
      <sheetName val="PUMP"/>
      <sheetName val="내역"/>
      <sheetName val="품종별-이름"/>
      <sheetName val="Const Staff"/>
      <sheetName val="FREU Engineering"/>
      <sheetName val="Startup Staff"/>
      <sheetName val="단위세대"/>
      <sheetName val="Customer Databas"/>
      <sheetName val="금액내역서"/>
      <sheetName val="Sheet5"/>
      <sheetName val="Main"/>
      <sheetName val="Data"/>
      <sheetName val="설계조건"/>
      <sheetName val="노원열병합  건축공사기성내역서"/>
      <sheetName val="CAPV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설명서"/>
      <sheetName val="설계조건"/>
      <sheetName val="안정계산"/>
      <sheetName val="말뚝설계"/>
      <sheetName val="단면검토"/>
      <sheetName val="교좌받침부"/>
      <sheetName val="날개벽(TYPE1)"/>
      <sheetName val="날개벽(TYPE2)"/>
      <sheetName val="날개벽(TYPE3)"/>
      <sheetName val="접속슬래브"/>
      <sheetName val="Macro(전선)"/>
      <sheetName val="ABUT수량-A1"/>
      <sheetName val="input"/>
    </sheetNames>
    <sheetDataSet>
      <sheetData sheetId="0"/>
      <sheetData sheetId="1" refreshError="1">
        <row r="40">
          <cell r="I40">
            <v>2</v>
          </cell>
          <cell r="Y40">
            <v>1</v>
          </cell>
        </row>
        <row r="41">
          <cell r="I41">
            <v>35</v>
          </cell>
        </row>
        <row r="64">
          <cell r="I64">
            <v>240</v>
          </cell>
          <cell r="M64">
            <v>4000</v>
          </cell>
        </row>
      </sheetData>
      <sheetData sheetId="2" refreshError="1">
        <row r="82">
          <cell r="Z82">
            <v>0.30967939938948058</v>
          </cell>
        </row>
      </sheetData>
      <sheetData sheetId="3"/>
      <sheetData sheetId="4" refreshError="1">
        <row r="4">
          <cell r="K4">
            <v>0.85</v>
          </cell>
          <cell r="AA4">
            <v>0.7</v>
          </cell>
        </row>
      </sheetData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XXXXX"/>
      <sheetName val="토적집계표"/>
      <sheetName val="토적표"/>
      <sheetName val="3BL공동구 수량"/>
      <sheetName val="3BL수량집계"/>
      <sheetName val="45BL공동구수량"/>
      <sheetName val="50BL공동구 수량 "/>
      <sheetName val="45,50BL수량집계"/>
      <sheetName val="수량집계표"/>
      <sheetName val="woo(mac)"/>
      <sheetName val="수량산출서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표지"/>
      <sheetName val="내역서표지"/>
      <sheetName val="내역서"/>
      <sheetName val="일위대가표지"/>
      <sheetName val="일위대가"/>
      <sheetName val="자재표지"/>
      <sheetName val="자재단가"/>
      <sheetName val="노임표지"/>
      <sheetName val="노임"/>
      <sheetName val="수량산출서표지"/>
      <sheetName val="수량산출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D5">
            <v>115755</v>
          </cell>
        </row>
      </sheetData>
      <sheetData sheetId="9"/>
      <sheetData sheetId="1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방호시설검토"/>
      <sheetName val="부대내역"/>
      <sheetName val="data"/>
      <sheetName val="Proposal"/>
      <sheetName val="96수출"/>
      <sheetName val="3BL공동구 수량"/>
      <sheetName val="SLAB"/>
      <sheetName val="정부노임단가"/>
      <sheetName val="A-4"/>
      <sheetName val="대비"/>
      <sheetName val="1,2공구원가계산서"/>
      <sheetName val="2공구산출내역"/>
      <sheetName val="1공구산출내역서"/>
      <sheetName val="원가계산서"/>
      <sheetName val="단가"/>
      <sheetName val="시설물일위"/>
      <sheetName val="데이타"/>
      <sheetName val="설계조건"/>
      <sheetName val="단면가정"/>
      <sheetName val="MSG 수량"/>
    </sheetNames>
    <sheetDataSet>
      <sheetData sheetId="0"/>
      <sheetData sheetId="1" refreshError="1">
        <row r="2">
          <cell r="C2" t="str">
            <v>영동고속도로8공구</v>
          </cell>
        </row>
        <row r="3">
          <cell r="G3" t="str">
            <v xml:space="preserve">   가     실     행</v>
          </cell>
          <cell r="I3" t="str">
            <v xml:space="preserve">    한 라 토 건 (A)</v>
          </cell>
          <cell r="K3" t="str">
            <v xml:space="preserve">    성  보  개  발</v>
          </cell>
          <cell r="M3" t="str">
            <v xml:space="preserve">    삼  호  개  발 </v>
          </cell>
          <cell r="O3" t="str">
            <v xml:space="preserve">한라검토 </v>
          </cell>
          <cell r="Q3" t="str">
            <v xml:space="preserve"> 93.고서순천 하도단가</v>
          </cell>
          <cell r="S3" t="str">
            <v xml:space="preserve"> 비교검토단가적용시(B)</v>
          </cell>
          <cell r="U3" t="str">
            <v xml:space="preserve"> 차 이 (B-A)</v>
          </cell>
        </row>
        <row r="4">
          <cell r="B4" t="str">
            <v>번 호</v>
          </cell>
          <cell r="D4" t="str">
            <v>공        종</v>
          </cell>
          <cell r="E4" t="str">
            <v>단위</v>
          </cell>
          <cell r="F4" t="str">
            <v>수  량</v>
          </cell>
          <cell r="G4" t="str">
            <v>단  가</v>
          </cell>
          <cell r="H4" t="str">
            <v>금  액</v>
          </cell>
          <cell r="I4" t="str">
            <v>단 가</v>
          </cell>
          <cell r="J4" t="str">
            <v>금  액</v>
          </cell>
          <cell r="K4" t="str">
            <v>단  가</v>
          </cell>
          <cell r="L4" t="str">
            <v>금  액</v>
          </cell>
          <cell r="M4" t="str">
            <v>단  가</v>
          </cell>
          <cell r="N4" t="str">
            <v>금  액</v>
          </cell>
          <cell r="O4" t="str">
            <v>단 가</v>
          </cell>
          <cell r="P4" t="str">
            <v>차이(B-A)</v>
          </cell>
          <cell r="Q4" t="str">
            <v>삼 호</v>
          </cell>
          <cell r="R4" t="str">
            <v>구 산</v>
          </cell>
          <cell r="S4" t="str">
            <v>단 가</v>
          </cell>
          <cell r="T4" t="str">
            <v>금  액</v>
          </cell>
          <cell r="U4" t="str">
            <v>금  액</v>
          </cell>
        </row>
        <row r="5">
          <cell r="B5" t="str">
            <v>Ⅰ.</v>
          </cell>
          <cell r="D5" t="str">
            <v>토 공 사</v>
          </cell>
          <cell r="E5" t="str">
            <v>식</v>
          </cell>
          <cell r="F5">
            <v>1</v>
          </cell>
          <cell r="H5">
            <v>8826838650</v>
          </cell>
          <cell r="J5">
            <v>7350118150</v>
          </cell>
          <cell r="L5">
            <v>8410703300</v>
          </cell>
          <cell r="N5">
            <v>7879122180</v>
          </cell>
        </row>
        <row r="6">
          <cell r="B6" t="str">
            <v>Ⅱ.</v>
          </cell>
          <cell r="D6" t="str">
            <v>철근콘크리트공사</v>
          </cell>
          <cell r="E6" t="str">
            <v>식</v>
          </cell>
          <cell r="F6">
            <v>1</v>
          </cell>
          <cell r="H6">
            <v>2529326850</v>
          </cell>
          <cell r="J6">
            <v>2348340300</v>
          </cell>
          <cell r="L6">
            <v>3461730070</v>
          </cell>
          <cell r="N6">
            <v>2905423900</v>
          </cell>
        </row>
        <row r="8">
          <cell r="D8" t="str">
            <v>직접공사비 계</v>
          </cell>
          <cell r="H8">
            <v>11356165500</v>
          </cell>
          <cell r="J8">
            <v>9698458450</v>
          </cell>
          <cell r="L8">
            <v>11872433370</v>
          </cell>
          <cell r="N8">
            <v>10784546080</v>
          </cell>
        </row>
        <row r="11">
          <cell r="D11" t="str">
            <v>안 전 관 리 비</v>
          </cell>
          <cell r="H11">
            <v>187376730.75</v>
          </cell>
          <cell r="J11">
            <v>174000000</v>
          </cell>
        </row>
        <row r="12">
          <cell r="D12" t="str">
            <v>공  과  잡  비</v>
          </cell>
          <cell r="J12">
            <v>485541550</v>
          </cell>
          <cell r="L12">
            <v>717566630</v>
          </cell>
          <cell r="N12">
            <v>689453920</v>
          </cell>
        </row>
        <row r="14">
          <cell r="D14" t="str">
            <v>합   계</v>
          </cell>
          <cell r="H14">
            <v>11543542230.75</v>
          </cell>
          <cell r="J14">
            <v>10358000000</v>
          </cell>
          <cell r="L14">
            <v>12590000000</v>
          </cell>
          <cell r="N14">
            <v>11474000000</v>
          </cell>
        </row>
        <row r="38">
          <cell r="B38" t="str">
            <v>Ⅰ.</v>
          </cell>
          <cell r="D38" t="str">
            <v>토 공 사</v>
          </cell>
        </row>
        <row r="39">
          <cell r="B39" t="str">
            <v xml:space="preserve"> 1</v>
          </cell>
          <cell r="D39" t="str">
            <v>토  공</v>
          </cell>
        </row>
        <row r="40">
          <cell r="B40" t="str">
            <v xml:space="preserve"> 1.01</v>
          </cell>
          <cell r="D40" t="str">
            <v>기존구조물 철거공</v>
          </cell>
          <cell r="E40">
            <v>0</v>
          </cell>
          <cell r="F40">
            <v>0</v>
          </cell>
        </row>
        <row r="41">
          <cell r="B41" t="str">
            <v>a</v>
          </cell>
          <cell r="D41" t="str">
            <v>무근콘크리트 깨기</v>
          </cell>
          <cell r="E41" t="str">
            <v>M3</v>
          </cell>
          <cell r="F41">
            <v>574</v>
          </cell>
          <cell r="G41">
            <v>14000</v>
          </cell>
          <cell r="H41">
            <v>8036000</v>
          </cell>
          <cell r="I41">
            <v>12000</v>
          </cell>
          <cell r="J41">
            <v>6888000</v>
          </cell>
          <cell r="K41">
            <v>8500</v>
          </cell>
          <cell r="L41">
            <v>4879000</v>
          </cell>
          <cell r="M41">
            <v>10000</v>
          </cell>
          <cell r="N41">
            <v>5740000</v>
          </cell>
          <cell r="O41">
            <v>9060</v>
          </cell>
          <cell r="P41">
            <v>-2940</v>
          </cell>
          <cell r="Q41">
            <v>8000</v>
          </cell>
          <cell r="R41">
            <v>5500</v>
          </cell>
        </row>
        <row r="42">
          <cell r="B42" t="str">
            <v>b</v>
          </cell>
          <cell r="D42" t="str">
            <v>철근콘크리트 깨기</v>
          </cell>
          <cell r="E42" t="str">
            <v>M3</v>
          </cell>
          <cell r="F42">
            <v>3580</v>
          </cell>
          <cell r="G42">
            <v>18000</v>
          </cell>
          <cell r="H42">
            <v>64440000</v>
          </cell>
          <cell r="I42">
            <v>20000</v>
          </cell>
          <cell r="J42">
            <v>71600000</v>
          </cell>
          <cell r="K42">
            <v>12000</v>
          </cell>
          <cell r="L42">
            <v>42960000</v>
          </cell>
          <cell r="M42">
            <v>16000</v>
          </cell>
          <cell r="N42">
            <v>57280000</v>
          </cell>
          <cell r="O42">
            <v>19510</v>
          </cell>
          <cell r="P42">
            <v>-490</v>
          </cell>
          <cell r="Q42">
            <v>15000</v>
          </cell>
          <cell r="R42">
            <v>8800</v>
          </cell>
        </row>
        <row r="43">
          <cell r="B43" t="str">
            <v>c</v>
          </cell>
          <cell r="D43" t="str">
            <v>석축헐기</v>
          </cell>
          <cell r="E43" t="str">
            <v>M2</v>
          </cell>
          <cell r="F43">
            <v>2031</v>
          </cell>
          <cell r="G43">
            <v>8000</v>
          </cell>
          <cell r="H43">
            <v>16248000</v>
          </cell>
          <cell r="I43">
            <v>8000</v>
          </cell>
          <cell r="J43">
            <v>16248000</v>
          </cell>
          <cell r="K43">
            <v>3500</v>
          </cell>
          <cell r="L43">
            <v>7108500</v>
          </cell>
          <cell r="M43">
            <v>5000</v>
          </cell>
          <cell r="N43">
            <v>10155000</v>
          </cell>
          <cell r="O43">
            <v>4800</v>
          </cell>
          <cell r="P43">
            <v>-3200</v>
          </cell>
          <cell r="Q43">
            <v>10000</v>
          </cell>
        </row>
        <row r="44">
          <cell r="B44" t="str">
            <v>d</v>
          </cell>
          <cell r="D44" t="str">
            <v>기존포장깨기공</v>
          </cell>
          <cell r="H44">
            <v>0</v>
          </cell>
          <cell r="J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</row>
        <row r="45">
          <cell r="B45" t="str">
            <v xml:space="preserve">  d-1</v>
          </cell>
          <cell r="D45" t="str">
            <v>콘크리트 포장</v>
          </cell>
          <cell r="E45" t="str">
            <v>M3</v>
          </cell>
          <cell r="F45">
            <v>134</v>
          </cell>
          <cell r="G45">
            <v>14000</v>
          </cell>
          <cell r="H45">
            <v>1876000</v>
          </cell>
          <cell r="I45">
            <v>10000</v>
          </cell>
          <cell r="J45">
            <v>1340000</v>
          </cell>
          <cell r="K45">
            <v>8500</v>
          </cell>
          <cell r="L45">
            <v>1139000</v>
          </cell>
          <cell r="M45">
            <v>9000</v>
          </cell>
          <cell r="N45">
            <v>1206000</v>
          </cell>
          <cell r="O45">
            <v>6170</v>
          </cell>
          <cell r="P45">
            <v>-3830</v>
          </cell>
          <cell r="Q45">
            <v>8000</v>
          </cell>
          <cell r="R45">
            <v>7700</v>
          </cell>
        </row>
        <row r="46">
          <cell r="B46" t="str">
            <v xml:space="preserve">  d-2</v>
          </cell>
          <cell r="D46" t="str">
            <v>아스팔트 포장</v>
          </cell>
          <cell r="E46" t="str">
            <v>M3</v>
          </cell>
          <cell r="F46">
            <v>2728</v>
          </cell>
          <cell r="G46">
            <v>12000</v>
          </cell>
          <cell r="H46">
            <v>32736000</v>
          </cell>
          <cell r="I46">
            <v>9000</v>
          </cell>
          <cell r="J46">
            <v>24552000</v>
          </cell>
          <cell r="K46">
            <v>8000</v>
          </cell>
          <cell r="L46">
            <v>21824000</v>
          </cell>
          <cell r="M46">
            <v>8000</v>
          </cell>
          <cell r="N46">
            <v>21824000</v>
          </cell>
          <cell r="O46">
            <v>5210</v>
          </cell>
          <cell r="P46">
            <v>-3790</v>
          </cell>
          <cell r="Q46">
            <v>7000</v>
          </cell>
          <cell r="R46">
            <v>3300</v>
          </cell>
        </row>
        <row r="47">
          <cell r="B47" t="str">
            <v>e</v>
          </cell>
          <cell r="D47" t="str">
            <v>기계절단공</v>
          </cell>
          <cell r="H47">
            <v>0</v>
          </cell>
          <cell r="J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</row>
        <row r="48">
          <cell r="B48" t="str">
            <v xml:space="preserve">  e-1</v>
          </cell>
          <cell r="D48" t="str">
            <v>콘크리트</v>
          </cell>
          <cell r="E48" t="str">
            <v>M</v>
          </cell>
          <cell r="F48">
            <v>16</v>
          </cell>
          <cell r="G48">
            <v>4000</v>
          </cell>
          <cell r="H48">
            <v>64000</v>
          </cell>
          <cell r="I48">
            <v>1500</v>
          </cell>
          <cell r="J48">
            <v>24000</v>
          </cell>
          <cell r="K48">
            <v>2500</v>
          </cell>
          <cell r="L48">
            <v>40000</v>
          </cell>
          <cell r="M48">
            <v>2000</v>
          </cell>
          <cell r="N48">
            <v>32000</v>
          </cell>
          <cell r="O48">
            <v>1100</v>
          </cell>
          <cell r="P48">
            <v>-400</v>
          </cell>
          <cell r="Q48">
            <v>30000</v>
          </cell>
          <cell r="R48">
            <v>1300</v>
          </cell>
        </row>
        <row r="49">
          <cell r="B49" t="str">
            <v xml:space="preserve">  e-2</v>
          </cell>
          <cell r="D49" t="str">
            <v>아스콘</v>
          </cell>
          <cell r="E49" t="str">
            <v>M</v>
          </cell>
          <cell r="F49">
            <v>1238</v>
          </cell>
          <cell r="G49">
            <v>2000</v>
          </cell>
          <cell r="H49">
            <v>2476000</v>
          </cell>
          <cell r="I49">
            <v>1500</v>
          </cell>
          <cell r="J49">
            <v>1857000</v>
          </cell>
          <cell r="K49">
            <v>2500</v>
          </cell>
          <cell r="L49">
            <v>3095000</v>
          </cell>
          <cell r="M49">
            <v>2000</v>
          </cell>
          <cell r="N49">
            <v>2476000</v>
          </cell>
          <cell r="O49">
            <v>1100</v>
          </cell>
          <cell r="P49">
            <v>-400</v>
          </cell>
          <cell r="Q49">
            <v>2000</v>
          </cell>
          <cell r="R49">
            <v>770</v>
          </cell>
        </row>
        <row r="50">
          <cell r="B50" t="str">
            <v>f</v>
          </cell>
          <cell r="D50" t="str">
            <v>강교철거</v>
          </cell>
          <cell r="E50" t="str">
            <v>TON</v>
          </cell>
          <cell r="F50" t="str">
            <v xml:space="preserve">      -</v>
          </cell>
          <cell r="H50">
            <v>0</v>
          </cell>
          <cell r="J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</row>
        <row r="51">
          <cell r="B51" t="str">
            <v>g</v>
          </cell>
          <cell r="D51" t="str">
            <v>P.C빔 철거</v>
          </cell>
          <cell r="H51">
            <v>0</v>
          </cell>
          <cell r="J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</row>
        <row r="52">
          <cell r="B52" t="str">
            <v xml:space="preserve">  g-2</v>
          </cell>
          <cell r="D52" t="str">
            <v>L=25 M</v>
          </cell>
          <cell r="E52" t="str">
            <v>본</v>
          </cell>
          <cell r="F52">
            <v>15</v>
          </cell>
          <cell r="G52">
            <v>280000</v>
          </cell>
          <cell r="H52">
            <v>4200000</v>
          </cell>
          <cell r="I52">
            <v>400000</v>
          </cell>
          <cell r="J52">
            <v>6000000</v>
          </cell>
          <cell r="K52">
            <v>650000</v>
          </cell>
          <cell r="L52">
            <v>9750000</v>
          </cell>
          <cell r="M52">
            <v>450000</v>
          </cell>
          <cell r="N52">
            <v>6750000</v>
          </cell>
          <cell r="O52">
            <v>498200</v>
          </cell>
          <cell r="P52">
            <v>98200</v>
          </cell>
          <cell r="R52">
            <v>530000</v>
          </cell>
        </row>
        <row r="53">
          <cell r="B53" t="str">
            <v xml:space="preserve">  g-3</v>
          </cell>
          <cell r="D53" t="str">
            <v>L=30 M</v>
          </cell>
          <cell r="E53" t="str">
            <v>본</v>
          </cell>
          <cell r="F53">
            <v>20</v>
          </cell>
          <cell r="G53">
            <v>350000</v>
          </cell>
          <cell r="H53">
            <v>7000000</v>
          </cell>
          <cell r="I53">
            <v>500000</v>
          </cell>
          <cell r="J53">
            <v>10000000</v>
          </cell>
          <cell r="K53">
            <v>750000</v>
          </cell>
          <cell r="L53">
            <v>15000000</v>
          </cell>
          <cell r="M53">
            <v>600000</v>
          </cell>
          <cell r="N53">
            <v>12000000</v>
          </cell>
          <cell r="O53">
            <v>498200</v>
          </cell>
          <cell r="P53">
            <v>-1800</v>
          </cell>
        </row>
        <row r="54">
          <cell r="B54" t="str">
            <v xml:space="preserve"> 1.02</v>
          </cell>
          <cell r="D54" t="str">
            <v>토사다이크 축조공</v>
          </cell>
          <cell r="E54" t="str">
            <v>M3</v>
          </cell>
          <cell r="F54">
            <v>164</v>
          </cell>
          <cell r="G54">
            <v>3000</v>
          </cell>
          <cell r="H54">
            <v>492000</v>
          </cell>
          <cell r="I54">
            <v>1500</v>
          </cell>
          <cell r="J54">
            <v>246000</v>
          </cell>
          <cell r="K54">
            <v>3500</v>
          </cell>
          <cell r="L54">
            <v>574000</v>
          </cell>
          <cell r="M54">
            <v>2000</v>
          </cell>
          <cell r="N54">
            <v>328000</v>
          </cell>
          <cell r="O54">
            <v>1500</v>
          </cell>
          <cell r="P54">
            <v>0</v>
          </cell>
          <cell r="Q54">
            <v>950</v>
          </cell>
          <cell r="R54">
            <v>550</v>
          </cell>
        </row>
        <row r="55">
          <cell r="B55" t="str">
            <v xml:space="preserve"> 1.03</v>
          </cell>
          <cell r="D55" t="str">
            <v>답구간 표토제거공</v>
          </cell>
          <cell r="E55" t="str">
            <v>M2</v>
          </cell>
          <cell r="F55">
            <v>36312</v>
          </cell>
          <cell r="G55">
            <v>120</v>
          </cell>
          <cell r="H55">
            <v>4357440</v>
          </cell>
          <cell r="I55">
            <v>150</v>
          </cell>
          <cell r="J55">
            <v>5446800</v>
          </cell>
          <cell r="K55">
            <v>250</v>
          </cell>
          <cell r="L55">
            <v>9078000</v>
          </cell>
          <cell r="M55">
            <v>200</v>
          </cell>
          <cell r="N55">
            <v>7262400</v>
          </cell>
          <cell r="O55">
            <v>100</v>
          </cell>
          <cell r="P55">
            <v>-50</v>
          </cell>
          <cell r="Q55">
            <v>100</v>
          </cell>
          <cell r="R55">
            <v>110</v>
          </cell>
        </row>
        <row r="56">
          <cell r="B56" t="str">
            <v xml:space="preserve"> 1.04</v>
          </cell>
          <cell r="D56" t="str">
            <v>벌개제근공</v>
          </cell>
          <cell r="E56" t="str">
            <v>M2</v>
          </cell>
          <cell r="F56">
            <v>229814</v>
          </cell>
          <cell r="G56">
            <v>160</v>
          </cell>
          <cell r="H56">
            <v>36770240</v>
          </cell>
          <cell r="I56">
            <v>100</v>
          </cell>
          <cell r="J56">
            <v>22981400</v>
          </cell>
          <cell r="K56">
            <v>250</v>
          </cell>
          <cell r="L56">
            <v>57453500</v>
          </cell>
          <cell r="M56">
            <v>200</v>
          </cell>
          <cell r="N56">
            <v>45962800</v>
          </cell>
          <cell r="O56">
            <v>180</v>
          </cell>
          <cell r="P56">
            <v>80</v>
          </cell>
          <cell r="Q56">
            <v>200</v>
          </cell>
          <cell r="R56">
            <v>170</v>
          </cell>
        </row>
        <row r="57">
          <cell r="B57" t="str">
            <v xml:space="preserve"> 1.05</v>
          </cell>
          <cell r="D57" t="str">
            <v>깍기공</v>
          </cell>
          <cell r="E57">
            <v>0</v>
          </cell>
          <cell r="H57">
            <v>0</v>
          </cell>
          <cell r="J57">
            <v>0</v>
          </cell>
          <cell r="L57">
            <v>0</v>
          </cell>
          <cell r="M57">
            <v>0</v>
          </cell>
          <cell r="N57">
            <v>0</v>
          </cell>
          <cell r="P57">
            <v>0</v>
          </cell>
        </row>
        <row r="58">
          <cell r="B58" t="str">
            <v>a</v>
          </cell>
          <cell r="D58" t="str">
            <v>토  사</v>
          </cell>
          <cell r="E58" t="str">
            <v>M3</v>
          </cell>
          <cell r="F58">
            <v>569675</v>
          </cell>
          <cell r="G58">
            <v>350</v>
          </cell>
          <cell r="H58">
            <v>199386250</v>
          </cell>
          <cell r="I58">
            <v>350</v>
          </cell>
          <cell r="J58">
            <v>199386250</v>
          </cell>
          <cell r="K58">
            <v>420</v>
          </cell>
          <cell r="L58">
            <v>239263500</v>
          </cell>
          <cell r="M58">
            <v>400</v>
          </cell>
          <cell r="N58">
            <v>227870000</v>
          </cell>
          <cell r="O58">
            <v>350</v>
          </cell>
          <cell r="P58">
            <v>0</v>
          </cell>
          <cell r="Q58">
            <v>450</v>
          </cell>
          <cell r="R58">
            <v>220</v>
          </cell>
        </row>
        <row r="59">
          <cell r="B59" t="str">
            <v>b</v>
          </cell>
          <cell r="D59" t="str">
            <v>리핑암</v>
          </cell>
          <cell r="E59" t="str">
            <v>M3</v>
          </cell>
          <cell r="F59">
            <v>684935</v>
          </cell>
          <cell r="G59">
            <v>750</v>
          </cell>
          <cell r="H59">
            <v>513701250</v>
          </cell>
          <cell r="I59">
            <v>680</v>
          </cell>
          <cell r="J59">
            <v>465755800</v>
          </cell>
          <cell r="K59">
            <v>650</v>
          </cell>
          <cell r="L59">
            <v>445207750</v>
          </cell>
          <cell r="M59">
            <v>600</v>
          </cell>
          <cell r="N59">
            <v>410961000</v>
          </cell>
          <cell r="O59">
            <v>680</v>
          </cell>
          <cell r="P59">
            <v>0</v>
          </cell>
          <cell r="Q59">
            <v>600</v>
          </cell>
          <cell r="R59">
            <v>440</v>
          </cell>
        </row>
        <row r="60">
          <cell r="B60" t="str">
            <v>c</v>
          </cell>
          <cell r="D60" t="str">
            <v>발파암</v>
          </cell>
          <cell r="E60">
            <v>0</v>
          </cell>
          <cell r="F60">
            <v>0</v>
          </cell>
          <cell r="H60">
            <v>0</v>
          </cell>
          <cell r="J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</row>
        <row r="61">
          <cell r="B61" t="str">
            <v xml:space="preserve">  c-1</v>
          </cell>
          <cell r="D61" t="str">
            <v>신설(발파 100%)</v>
          </cell>
          <cell r="E61" t="str">
            <v>M3</v>
          </cell>
          <cell r="F61">
            <v>723623</v>
          </cell>
          <cell r="G61">
            <v>4500</v>
          </cell>
          <cell r="H61">
            <v>3256303500</v>
          </cell>
          <cell r="I61">
            <v>3500</v>
          </cell>
          <cell r="J61">
            <v>2532680500</v>
          </cell>
          <cell r="K61">
            <v>3150</v>
          </cell>
          <cell r="L61">
            <v>2279412450</v>
          </cell>
          <cell r="M61">
            <v>3800</v>
          </cell>
          <cell r="N61">
            <v>2749767400</v>
          </cell>
          <cell r="O61">
            <v>3890</v>
          </cell>
          <cell r="P61">
            <v>390</v>
          </cell>
          <cell r="Q61">
            <v>3600</v>
          </cell>
        </row>
        <row r="62">
          <cell r="B62" t="str">
            <v xml:space="preserve">  c-2</v>
          </cell>
          <cell r="D62" t="str">
            <v>확장(발파 10%, 기계 90%)</v>
          </cell>
          <cell r="E62" t="str">
            <v>M3</v>
          </cell>
          <cell r="F62">
            <v>26853</v>
          </cell>
          <cell r="G62">
            <v>7000</v>
          </cell>
          <cell r="H62">
            <v>187971000</v>
          </cell>
          <cell r="I62">
            <v>5000</v>
          </cell>
          <cell r="J62">
            <v>134265000</v>
          </cell>
          <cell r="K62">
            <v>8500</v>
          </cell>
          <cell r="L62">
            <v>228250500</v>
          </cell>
          <cell r="M62">
            <v>7500</v>
          </cell>
          <cell r="N62">
            <v>201397500</v>
          </cell>
          <cell r="O62">
            <v>7470</v>
          </cell>
          <cell r="P62">
            <v>2470</v>
          </cell>
          <cell r="Q62">
            <v>8500</v>
          </cell>
          <cell r="R62">
            <v>7700</v>
          </cell>
        </row>
        <row r="63">
          <cell r="B63" t="str">
            <v xml:space="preserve"> 1.06</v>
          </cell>
          <cell r="D63" t="str">
            <v>운반공</v>
          </cell>
          <cell r="H63">
            <v>0</v>
          </cell>
          <cell r="J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</row>
        <row r="64">
          <cell r="B64" t="str">
            <v>a</v>
          </cell>
          <cell r="D64" t="str">
            <v>토  사</v>
          </cell>
          <cell r="E64">
            <v>0</v>
          </cell>
          <cell r="H64">
            <v>0</v>
          </cell>
          <cell r="J64">
            <v>0</v>
          </cell>
          <cell r="L64">
            <v>0</v>
          </cell>
          <cell r="M64">
            <v>0</v>
          </cell>
          <cell r="N64">
            <v>0</v>
          </cell>
          <cell r="P64">
            <v>0</v>
          </cell>
        </row>
        <row r="65">
          <cell r="B65" t="str">
            <v xml:space="preserve">  a-2</v>
          </cell>
          <cell r="D65" t="str">
            <v>도우저</v>
          </cell>
          <cell r="E65" t="str">
            <v>M3</v>
          </cell>
          <cell r="F65">
            <v>18366</v>
          </cell>
          <cell r="G65">
            <v>300</v>
          </cell>
          <cell r="H65">
            <v>5509800</v>
          </cell>
          <cell r="I65">
            <v>300</v>
          </cell>
          <cell r="J65">
            <v>5509800</v>
          </cell>
          <cell r="K65">
            <v>450</v>
          </cell>
          <cell r="L65">
            <v>8264700</v>
          </cell>
          <cell r="M65">
            <v>400</v>
          </cell>
          <cell r="N65">
            <v>7346400</v>
          </cell>
          <cell r="O65">
            <v>230</v>
          </cell>
          <cell r="P65">
            <v>-70</v>
          </cell>
          <cell r="Q65">
            <v>360</v>
          </cell>
          <cell r="R65">
            <v>280</v>
          </cell>
        </row>
        <row r="66">
          <cell r="B66" t="str">
            <v xml:space="preserve">  a-3</v>
          </cell>
          <cell r="D66" t="str">
            <v>덤프트럭</v>
          </cell>
          <cell r="E66" t="str">
            <v>M3</v>
          </cell>
          <cell r="F66">
            <v>410692</v>
          </cell>
          <cell r="G66">
            <v>630</v>
          </cell>
          <cell r="H66">
            <v>258735960</v>
          </cell>
          <cell r="I66">
            <v>1200</v>
          </cell>
          <cell r="J66">
            <v>492830400</v>
          </cell>
          <cell r="K66">
            <v>950</v>
          </cell>
          <cell r="L66">
            <v>390157400</v>
          </cell>
          <cell r="M66">
            <v>1000</v>
          </cell>
          <cell r="N66">
            <v>410692000</v>
          </cell>
          <cell r="O66">
            <v>1000</v>
          </cell>
          <cell r="P66">
            <v>-200</v>
          </cell>
        </row>
        <row r="67">
          <cell r="B67" t="str">
            <v>b</v>
          </cell>
          <cell r="D67" t="str">
            <v>리핑암</v>
          </cell>
          <cell r="H67">
            <v>0</v>
          </cell>
          <cell r="J67">
            <v>0</v>
          </cell>
          <cell r="L67">
            <v>0</v>
          </cell>
          <cell r="M67">
            <v>0</v>
          </cell>
          <cell r="N67">
            <v>0</v>
          </cell>
          <cell r="P67">
            <v>0</v>
          </cell>
        </row>
        <row r="68">
          <cell r="B68" t="str">
            <v xml:space="preserve">  b-2</v>
          </cell>
          <cell r="D68" t="str">
            <v>도우저</v>
          </cell>
          <cell r="E68" t="str">
            <v>M3</v>
          </cell>
          <cell r="F68">
            <v>15443</v>
          </cell>
          <cell r="G68">
            <v>500</v>
          </cell>
          <cell r="H68">
            <v>7721500</v>
          </cell>
          <cell r="I68">
            <v>450</v>
          </cell>
          <cell r="J68">
            <v>6949350</v>
          </cell>
          <cell r="K68">
            <v>550</v>
          </cell>
          <cell r="L68">
            <v>8493650</v>
          </cell>
          <cell r="M68">
            <v>500</v>
          </cell>
          <cell r="N68">
            <v>7721500</v>
          </cell>
          <cell r="O68">
            <v>350</v>
          </cell>
          <cell r="P68">
            <v>-100</v>
          </cell>
          <cell r="Q68">
            <v>400</v>
          </cell>
          <cell r="R68">
            <v>330</v>
          </cell>
        </row>
        <row r="69">
          <cell r="B69" t="str">
            <v xml:space="preserve">  b-3</v>
          </cell>
          <cell r="D69" t="str">
            <v>덤프트럭</v>
          </cell>
          <cell r="E69" t="str">
            <v>M3</v>
          </cell>
          <cell r="F69">
            <v>649642</v>
          </cell>
          <cell r="G69">
            <v>990</v>
          </cell>
          <cell r="H69">
            <v>643145580</v>
          </cell>
          <cell r="I69">
            <v>1400</v>
          </cell>
          <cell r="J69">
            <v>909498800</v>
          </cell>
          <cell r="K69">
            <v>1250</v>
          </cell>
          <cell r="L69">
            <v>812052500</v>
          </cell>
          <cell r="M69">
            <v>1200</v>
          </cell>
          <cell r="N69">
            <v>779570400</v>
          </cell>
          <cell r="O69">
            <v>1530</v>
          </cell>
          <cell r="P69">
            <v>130</v>
          </cell>
        </row>
        <row r="70">
          <cell r="B70" t="str">
            <v>c</v>
          </cell>
          <cell r="D70" t="str">
            <v>발파암</v>
          </cell>
          <cell r="E70">
            <v>0</v>
          </cell>
          <cell r="H70">
            <v>0</v>
          </cell>
          <cell r="J70">
            <v>0</v>
          </cell>
          <cell r="L70">
            <v>0</v>
          </cell>
          <cell r="M70">
            <v>0</v>
          </cell>
          <cell r="N70">
            <v>0</v>
          </cell>
          <cell r="P70">
            <v>0</v>
          </cell>
        </row>
        <row r="71">
          <cell r="B71" t="str">
            <v xml:space="preserve">  c-2</v>
          </cell>
          <cell r="D71" t="str">
            <v>도우저</v>
          </cell>
          <cell r="E71" t="str">
            <v>M3</v>
          </cell>
          <cell r="F71">
            <v>12766</v>
          </cell>
          <cell r="G71">
            <v>800</v>
          </cell>
          <cell r="H71">
            <v>10212800</v>
          </cell>
          <cell r="I71">
            <v>800</v>
          </cell>
          <cell r="J71">
            <v>10212800</v>
          </cell>
          <cell r="K71">
            <v>750</v>
          </cell>
          <cell r="L71">
            <v>9574500</v>
          </cell>
          <cell r="M71">
            <v>800</v>
          </cell>
          <cell r="N71">
            <v>10212800</v>
          </cell>
          <cell r="O71">
            <v>470</v>
          </cell>
          <cell r="P71">
            <v>-330</v>
          </cell>
          <cell r="Q71">
            <v>580</v>
          </cell>
          <cell r="R71">
            <v>440</v>
          </cell>
        </row>
        <row r="72">
          <cell r="B72" t="str">
            <v xml:space="preserve">  c-3</v>
          </cell>
          <cell r="D72" t="str">
            <v>덤프트럭</v>
          </cell>
          <cell r="E72" t="str">
            <v>M3</v>
          </cell>
          <cell r="F72">
            <v>624167</v>
          </cell>
          <cell r="G72">
            <v>1360</v>
          </cell>
          <cell r="H72">
            <v>848867120</v>
          </cell>
          <cell r="I72">
            <v>1800</v>
          </cell>
          <cell r="J72">
            <v>1123500600</v>
          </cell>
          <cell r="K72">
            <v>2150</v>
          </cell>
          <cell r="L72">
            <v>1341959050</v>
          </cell>
          <cell r="M72">
            <v>1400</v>
          </cell>
          <cell r="N72">
            <v>873833800</v>
          </cell>
          <cell r="O72">
            <v>1600</v>
          </cell>
          <cell r="P72">
            <v>-200</v>
          </cell>
        </row>
        <row r="73">
          <cell r="B73" t="str">
            <v>d</v>
          </cell>
          <cell r="D73" t="str">
            <v>순성토</v>
          </cell>
          <cell r="H73">
            <v>0</v>
          </cell>
          <cell r="J73">
            <v>0</v>
          </cell>
          <cell r="L73">
            <v>0</v>
          </cell>
          <cell r="M73">
            <v>0</v>
          </cell>
          <cell r="N73">
            <v>0</v>
          </cell>
          <cell r="P73">
            <v>0</v>
          </cell>
        </row>
        <row r="74">
          <cell r="B74" t="str">
            <v xml:space="preserve">   d-1</v>
          </cell>
          <cell r="D74" t="str">
            <v>토사</v>
          </cell>
          <cell r="E74" t="str">
            <v>M3</v>
          </cell>
          <cell r="F74">
            <v>31021</v>
          </cell>
          <cell r="G74">
            <v>1760</v>
          </cell>
          <cell r="H74">
            <v>54596960</v>
          </cell>
          <cell r="I74">
            <v>3000</v>
          </cell>
          <cell r="J74">
            <v>93063000</v>
          </cell>
          <cell r="K74">
            <v>2650</v>
          </cell>
          <cell r="L74">
            <v>82205650</v>
          </cell>
          <cell r="M74">
            <v>2000</v>
          </cell>
          <cell r="N74">
            <v>62042000</v>
          </cell>
          <cell r="O74">
            <v>1750</v>
          </cell>
          <cell r="P74">
            <v>-1250</v>
          </cell>
        </row>
        <row r="75">
          <cell r="B75" t="str">
            <v>1.07</v>
          </cell>
          <cell r="D75" t="str">
            <v>성토 및 다짐공</v>
          </cell>
          <cell r="E75">
            <v>0</v>
          </cell>
          <cell r="H75">
            <v>0</v>
          </cell>
          <cell r="J75">
            <v>0</v>
          </cell>
          <cell r="L75">
            <v>0</v>
          </cell>
          <cell r="M75">
            <v>0</v>
          </cell>
          <cell r="N75">
            <v>0</v>
          </cell>
          <cell r="P75">
            <v>0</v>
          </cell>
        </row>
        <row r="76">
          <cell r="B76" t="str">
            <v>a</v>
          </cell>
          <cell r="D76" t="str">
            <v>노체</v>
          </cell>
          <cell r="E76" t="str">
            <v>M3</v>
          </cell>
          <cell r="F76">
            <v>1825773</v>
          </cell>
          <cell r="G76">
            <v>700</v>
          </cell>
          <cell r="H76">
            <v>1278041100</v>
          </cell>
          <cell r="I76">
            <v>300</v>
          </cell>
          <cell r="J76">
            <v>547731900</v>
          </cell>
          <cell r="K76">
            <v>650</v>
          </cell>
          <cell r="L76">
            <v>1186752450</v>
          </cell>
          <cell r="M76">
            <v>600</v>
          </cell>
          <cell r="N76">
            <v>1095463800</v>
          </cell>
          <cell r="O76">
            <v>660</v>
          </cell>
          <cell r="P76">
            <v>360</v>
          </cell>
          <cell r="Q76">
            <v>750</v>
          </cell>
          <cell r="R76">
            <v>600</v>
          </cell>
        </row>
        <row r="77">
          <cell r="B77" t="str">
            <v>b</v>
          </cell>
          <cell r="D77" t="str">
            <v>노상</v>
          </cell>
          <cell r="E77" t="str">
            <v>M3</v>
          </cell>
          <cell r="F77">
            <v>236296</v>
          </cell>
          <cell r="G77">
            <v>900</v>
          </cell>
          <cell r="H77">
            <v>212666400</v>
          </cell>
          <cell r="I77">
            <v>550</v>
          </cell>
          <cell r="J77">
            <v>129962800</v>
          </cell>
          <cell r="K77">
            <v>750</v>
          </cell>
          <cell r="L77">
            <v>177222000</v>
          </cell>
          <cell r="M77">
            <v>680</v>
          </cell>
          <cell r="N77">
            <v>160681280</v>
          </cell>
          <cell r="O77">
            <v>660</v>
          </cell>
          <cell r="P77">
            <v>110</v>
          </cell>
          <cell r="Q77">
            <v>800</v>
          </cell>
          <cell r="R77">
            <v>700</v>
          </cell>
        </row>
        <row r="78">
          <cell r="B78" t="str">
            <v>c</v>
          </cell>
          <cell r="D78" t="str">
            <v>녹지대</v>
          </cell>
          <cell r="E78" t="str">
            <v>M3</v>
          </cell>
          <cell r="F78">
            <v>12206</v>
          </cell>
          <cell r="G78">
            <v>100</v>
          </cell>
          <cell r="H78">
            <v>1220600</v>
          </cell>
          <cell r="I78">
            <v>200</v>
          </cell>
          <cell r="J78">
            <v>2441200</v>
          </cell>
          <cell r="K78">
            <v>250</v>
          </cell>
          <cell r="L78">
            <v>3051500</v>
          </cell>
          <cell r="M78">
            <v>200</v>
          </cell>
          <cell r="N78">
            <v>2441200</v>
          </cell>
          <cell r="O78">
            <v>140</v>
          </cell>
          <cell r="P78">
            <v>-60</v>
          </cell>
          <cell r="Q78">
            <v>550</v>
          </cell>
          <cell r="R78">
            <v>220</v>
          </cell>
        </row>
        <row r="79">
          <cell r="B79" t="str">
            <v>1.08</v>
          </cell>
          <cell r="D79" t="str">
            <v>뒷채움 및 다짐공</v>
          </cell>
          <cell r="E79" t="str">
            <v>M3</v>
          </cell>
          <cell r="F79">
            <v>32380</v>
          </cell>
          <cell r="G79">
            <v>13000</v>
          </cell>
          <cell r="H79">
            <v>420940000</v>
          </cell>
          <cell r="I79">
            <v>2500</v>
          </cell>
          <cell r="J79">
            <v>80950000</v>
          </cell>
          <cell r="K79">
            <v>12500</v>
          </cell>
          <cell r="L79">
            <v>404750000</v>
          </cell>
          <cell r="M79">
            <v>8500</v>
          </cell>
          <cell r="N79">
            <v>275230000</v>
          </cell>
          <cell r="O79">
            <v>4200</v>
          </cell>
          <cell r="P79">
            <v>1700</v>
          </cell>
          <cell r="Q79">
            <v>3000</v>
          </cell>
          <cell r="R79">
            <v>2200</v>
          </cell>
        </row>
        <row r="80">
          <cell r="B80" t="str">
            <v>1.09</v>
          </cell>
          <cell r="D80" t="str">
            <v>노상 준비공</v>
          </cell>
          <cell r="E80" t="str">
            <v>M3</v>
          </cell>
          <cell r="F80">
            <v>67703</v>
          </cell>
          <cell r="G80">
            <v>50</v>
          </cell>
          <cell r="H80">
            <v>3385150</v>
          </cell>
          <cell r="I80">
            <v>150</v>
          </cell>
          <cell r="J80">
            <v>10155450</v>
          </cell>
          <cell r="K80">
            <v>300</v>
          </cell>
          <cell r="L80">
            <v>20310900</v>
          </cell>
          <cell r="M80">
            <v>300</v>
          </cell>
          <cell r="N80">
            <v>20310900</v>
          </cell>
          <cell r="O80">
            <v>120</v>
          </cell>
          <cell r="P80">
            <v>-30</v>
          </cell>
          <cell r="Q80">
            <v>60</v>
          </cell>
          <cell r="R80">
            <v>80</v>
          </cell>
        </row>
        <row r="81">
          <cell r="B81" t="str">
            <v>1.10</v>
          </cell>
          <cell r="D81" t="str">
            <v>법면 보호공</v>
          </cell>
          <cell r="H81">
            <v>0</v>
          </cell>
          <cell r="J81">
            <v>0</v>
          </cell>
          <cell r="L81">
            <v>0</v>
          </cell>
          <cell r="M81">
            <v>0</v>
          </cell>
          <cell r="N81">
            <v>0</v>
          </cell>
          <cell r="P81">
            <v>0</v>
          </cell>
        </row>
        <row r="82">
          <cell r="B82" t="str">
            <v>a</v>
          </cell>
          <cell r="D82" t="str">
            <v>절 토 부</v>
          </cell>
          <cell r="H82">
            <v>0</v>
          </cell>
          <cell r="J82">
            <v>0</v>
          </cell>
          <cell r="L82">
            <v>0</v>
          </cell>
          <cell r="M82">
            <v>0</v>
          </cell>
          <cell r="N82">
            <v>0</v>
          </cell>
          <cell r="P82">
            <v>0</v>
          </cell>
        </row>
        <row r="83">
          <cell r="B83" t="str">
            <v>a-2</v>
          </cell>
          <cell r="D83" t="str">
            <v>리핑암 면고르기</v>
          </cell>
          <cell r="E83" t="str">
            <v>M2</v>
          </cell>
          <cell r="F83">
            <v>60053</v>
          </cell>
          <cell r="G83">
            <v>1600</v>
          </cell>
          <cell r="H83">
            <v>96084800</v>
          </cell>
          <cell r="I83">
            <v>1500</v>
          </cell>
          <cell r="J83">
            <v>90079500</v>
          </cell>
          <cell r="K83">
            <v>1500</v>
          </cell>
          <cell r="L83">
            <v>90079500</v>
          </cell>
          <cell r="M83">
            <v>1000</v>
          </cell>
          <cell r="N83">
            <v>60053000</v>
          </cell>
          <cell r="O83">
            <v>1670</v>
          </cell>
          <cell r="P83">
            <v>170</v>
          </cell>
          <cell r="Q83">
            <v>1500</v>
          </cell>
          <cell r="R83">
            <v>770</v>
          </cell>
        </row>
        <row r="84">
          <cell r="B84" t="str">
            <v>a-3</v>
          </cell>
          <cell r="D84" t="str">
            <v>발파암 면고르기</v>
          </cell>
          <cell r="E84" t="str">
            <v>M2</v>
          </cell>
          <cell r="F84">
            <v>42265</v>
          </cell>
          <cell r="G84">
            <v>2500</v>
          </cell>
          <cell r="H84">
            <v>105662500</v>
          </cell>
          <cell r="I84">
            <v>2000</v>
          </cell>
          <cell r="J84">
            <v>84530000</v>
          </cell>
          <cell r="K84">
            <v>1800</v>
          </cell>
          <cell r="L84">
            <v>76077000</v>
          </cell>
          <cell r="M84">
            <v>1000</v>
          </cell>
          <cell r="N84">
            <v>42265000</v>
          </cell>
          <cell r="O84">
            <v>2960</v>
          </cell>
          <cell r="P84">
            <v>960</v>
          </cell>
          <cell r="Q84">
            <v>2000</v>
          </cell>
          <cell r="R84">
            <v>1300</v>
          </cell>
        </row>
        <row r="85">
          <cell r="B85" t="str">
            <v>1.11</v>
          </cell>
          <cell r="D85" t="str">
            <v>되메우기 및 다짐공</v>
          </cell>
          <cell r="E85" t="str">
            <v xml:space="preserve">  M3</v>
          </cell>
          <cell r="F85">
            <v>2030</v>
          </cell>
          <cell r="G85">
            <v>2000</v>
          </cell>
          <cell r="H85">
            <v>4060000</v>
          </cell>
          <cell r="I85">
            <v>1000</v>
          </cell>
          <cell r="J85">
            <v>2030000</v>
          </cell>
          <cell r="K85">
            <v>2500</v>
          </cell>
          <cell r="L85">
            <v>5075000</v>
          </cell>
          <cell r="M85">
            <v>1000</v>
          </cell>
          <cell r="N85">
            <v>2030000</v>
          </cell>
          <cell r="O85">
            <v>1900</v>
          </cell>
          <cell r="P85">
            <v>900</v>
          </cell>
          <cell r="Q85">
            <v>2000</v>
          </cell>
          <cell r="R85">
            <v>1700</v>
          </cell>
        </row>
        <row r="86">
          <cell r="H86">
            <v>0</v>
          </cell>
          <cell r="J86">
            <v>0</v>
          </cell>
          <cell r="L86">
            <v>0</v>
          </cell>
          <cell r="M86">
            <v>0</v>
          </cell>
          <cell r="N86">
            <v>0</v>
          </cell>
          <cell r="P86">
            <v>0</v>
          </cell>
        </row>
        <row r="87">
          <cell r="B87" t="str">
            <v>2</v>
          </cell>
          <cell r="D87" t="str">
            <v>배  수  공</v>
          </cell>
          <cell r="H87">
            <v>0</v>
          </cell>
          <cell r="J87">
            <v>0</v>
          </cell>
          <cell r="L87">
            <v>0</v>
          </cell>
          <cell r="M87">
            <v>0</v>
          </cell>
          <cell r="N87">
            <v>0</v>
          </cell>
          <cell r="P87">
            <v>0</v>
          </cell>
        </row>
        <row r="88">
          <cell r="B88" t="str">
            <v>A</v>
          </cell>
          <cell r="D88" t="str">
            <v>터파기공</v>
          </cell>
          <cell r="H88">
            <v>0</v>
          </cell>
          <cell r="J88">
            <v>0</v>
          </cell>
          <cell r="L88">
            <v>0</v>
          </cell>
          <cell r="M88">
            <v>0</v>
          </cell>
          <cell r="N88">
            <v>0</v>
          </cell>
          <cell r="P88">
            <v>0</v>
          </cell>
        </row>
        <row r="89">
          <cell r="B89" t="str">
            <v>2.01</v>
          </cell>
          <cell r="D89" t="str">
            <v>측구 터파기</v>
          </cell>
          <cell r="H89">
            <v>0</v>
          </cell>
          <cell r="J89">
            <v>0</v>
          </cell>
          <cell r="L89">
            <v>0</v>
          </cell>
          <cell r="M89">
            <v>0</v>
          </cell>
          <cell r="N89">
            <v>0</v>
          </cell>
          <cell r="P89">
            <v>0</v>
          </cell>
        </row>
        <row r="90">
          <cell r="B90" t="str">
            <v>a</v>
          </cell>
          <cell r="D90" t="str">
            <v>토사</v>
          </cell>
          <cell r="E90" t="str">
            <v>M3</v>
          </cell>
          <cell r="F90">
            <v>20047</v>
          </cell>
          <cell r="G90">
            <v>1200</v>
          </cell>
          <cell r="H90">
            <v>24056400</v>
          </cell>
          <cell r="I90">
            <v>1500</v>
          </cell>
          <cell r="J90">
            <v>30070500</v>
          </cell>
          <cell r="K90">
            <v>3000</v>
          </cell>
          <cell r="L90">
            <v>60141000</v>
          </cell>
          <cell r="M90">
            <v>2000</v>
          </cell>
          <cell r="N90">
            <v>40094000</v>
          </cell>
          <cell r="O90">
            <v>2270</v>
          </cell>
          <cell r="P90">
            <v>770</v>
          </cell>
          <cell r="Q90">
            <v>650</v>
          </cell>
          <cell r="R90">
            <v>770</v>
          </cell>
        </row>
        <row r="91">
          <cell r="B91" t="str">
            <v>b</v>
          </cell>
          <cell r="D91" t="str">
            <v>리핑암</v>
          </cell>
          <cell r="E91" t="str">
            <v>M3</v>
          </cell>
          <cell r="F91">
            <v>1228</v>
          </cell>
          <cell r="G91">
            <v>10200</v>
          </cell>
          <cell r="H91">
            <v>12525600</v>
          </cell>
          <cell r="I91">
            <v>3000</v>
          </cell>
          <cell r="J91">
            <v>3684000</v>
          </cell>
          <cell r="K91">
            <v>3600</v>
          </cell>
          <cell r="L91">
            <v>4420800</v>
          </cell>
          <cell r="M91">
            <v>3000</v>
          </cell>
          <cell r="N91">
            <v>3684000</v>
          </cell>
          <cell r="O91">
            <v>7430</v>
          </cell>
          <cell r="P91">
            <v>4430</v>
          </cell>
          <cell r="Q91">
            <v>2500</v>
          </cell>
          <cell r="R91">
            <v>2800</v>
          </cell>
        </row>
        <row r="92">
          <cell r="B92" t="str">
            <v>c</v>
          </cell>
          <cell r="D92" t="str">
            <v>발파암</v>
          </cell>
          <cell r="E92" t="str">
            <v>M3</v>
          </cell>
          <cell r="F92">
            <v>1856</v>
          </cell>
          <cell r="G92">
            <v>16000</v>
          </cell>
          <cell r="H92">
            <v>29696000</v>
          </cell>
          <cell r="I92">
            <v>8000</v>
          </cell>
          <cell r="J92">
            <v>14848000</v>
          </cell>
          <cell r="K92">
            <v>8500</v>
          </cell>
          <cell r="L92">
            <v>15776000</v>
          </cell>
          <cell r="M92">
            <v>8000</v>
          </cell>
          <cell r="N92">
            <v>14848000</v>
          </cell>
          <cell r="O92">
            <v>14730</v>
          </cell>
          <cell r="P92">
            <v>6730</v>
          </cell>
          <cell r="Q92">
            <v>5800</v>
          </cell>
          <cell r="R92">
            <v>7700</v>
          </cell>
        </row>
        <row r="93">
          <cell r="B93" t="str">
            <v>2.02</v>
          </cell>
          <cell r="D93" t="str">
            <v>구조물 터파기</v>
          </cell>
          <cell r="E93">
            <v>0</v>
          </cell>
          <cell r="F93">
            <v>0</v>
          </cell>
          <cell r="H93">
            <v>0</v>
          </cell>
          <cell r="J93">
            <v>0</v>
          </cell>
          <cell r="L93">
            <v>0</v>
          </cell>
          <cell r="M93">
            <v>0</v>
          </cell>
          <cell r="N93">
            <v>0</v>
          </cell>
          <cell r="P93">
            <v>0</v>
          </cell>
        </row>
        <row r="94">
          <cell r="B94" t="str">
            <v>a</v>
          </cell>
          <cell r="D94" t="str">
            <v>토사</v>
          </cell>
          <cell r="H94">
            <v>0</v>
          </cell>
          <cell r="J94">
            <v>0</v>
          </cell>
          <cell r="L94">
            <v>0</v>
          </cell>
          <cell r="M94">
            <v>0</v>
          </cell>
          <cell r="N94">
            <v>0</v>
          </cell>
          <cell r="P94">
            <v>0</v>
          </cell>
        </row>
        <row r="95">
          <cell r="B95" t="str">
            <v>a-1</v>
          </cell>
          <cell r="D95" t="str">
            <v>육상</v>
          </cell>
          <cell r="E95" t="str">
            <v>M3</v>
          </cell>
          <cell r="F95">
            <v>22359</v>
          </cell>
          <cell r="G95">
            <v>1200</v>
          </cell>
          <cell r="H95">
            <v>26830800</v>
          </cell>
          <cell r="I95">
            <v>1000</v>
          </cell>
          <cell r="J95">
            <v>22359000</v>
          </cell>
          <cell r="K95">
            <v>1200</v>
          </cell>
          <cell r="L95">
            <v>26830800</v>
          </cell>
          <cell r="M95">
            <v>1000</v>
          </cell>
          <cell r="N95">
            <v>22359000</v>
          </cell>
          <cell r="O95">
            <v>600</v>
          </cell>
          <cell r="P95">
            <v>-400</v>
          </cell>
          <cell r="Q95">
            <v>750</v>
          </cell>
          <cell r="R95">
            <v>770</v>
          </cell>
        </row>
        <row r="96">
          <cell r="B96" t="str">
            <v>a-2</v>
          </cell>
          <cell r="D96" t="str">
            <v>수중</v>
          </cell>
          <cell r="E96" t="str">
            <v>M3</v>
          </cell>
          <cell r="F96">
            <v>568</v>
          </cell>
          <cell r="G96">
            <v>1800</v>
          </cell>
          <cell r="H96">
            <v>1022400</v>
          </cell>
          <cell r="I96">
            <v>1500</v>
          </cell>
          <cell r="J96">
            <v>852000</v>
          </cell>
          <cell r="K96">
            <v>3000</v>
          </cell>
          <cell r="L96">
            <v>1704000</v>
          </cell>
          <cell r="M96">
            <v>2000</v>
          </cell>
          <cell r="N96">
            <v>1136000</v>
          </cell>
          <cell r="O96">
            <v>910</v>
          </cell>
          <cell r="P96">
            <v>-590</v>
          </cell>
          <cell r="Q96">
            <v>1100</v>
          </cell>
          <cell r="R96">
            <v>1700</v>
          </cell>
        </row>
        <row r="97">
          <cell r="B97" t="str">
            <v>b</v>
          </cell>
          <cell r="D97" t="str">
            <v>리핑암</v>
          </cell>
          <cell r="E97">
            <v>0</v>
          </cell>
          <cell r="F97">
            <v>0</v>
          </cell>
          <cell r="H97">
            <v>0</v>
          </cell>
          <cell r="J97">
            <v>0</v>
          </cell>
          <cell r="L97">
            <v>0</v>
          </cell>
          <cell r="M97">
            <v>0</v>
          </cell>
          <cell r="N97">
            <v>0</v>
          </cell>
          <cell r="P97">
            <v>0</v>
          </cell>
        </row>
        <row r="98">
          <cell r="B98" t="str">
            <v>b-1</v>
          </cell>
          <cell r="D98" t="str">
            <v>육상</v>
          </cell>
          <cell r="E98" t="str">
            <v>M3</v>
          </cell>
          <cell r="F98">
            <v>1692</v>
          </cell>
          <cell r="G98">
            <v>10200</v>
          </cell>
          <cell r="H98">
            <v>17258400</v>
          </cell>
          <cell r="I98">
            <v>2000</v>
          </cell>
          <cell r="J98">
            <v>3384000</v>
          </cell>
          <cell r="K98">
            <v>1500</v>
          </cell>
          <cell r="L98">
            <v>2538000</v>
          </cell>
          <cell r="M98">
            <v>1000</v>
          </cell>
          <cell r="N98">
            <v>1692000</v>
          </cell>
          <cell r="O98">
            <v>5480</v>
          </cell>
          <cell r="P98">
            <v>3480</v>
          </cell>
          <cell r="Q98">
            <v>3000</v>
          </cell>
          <cell r="R98">
            <v>2200</v>
          </cell>
        </row>
        <row r="99">
          <cell r="B99" t="str">
            <v>c</v>
          </cell>
          <cell r="D99" t="str">
            <v>발파암</v>
          </cell>
          <cell r="E99">
            <v>0</v>
          </cell>
          <cell r="F99">
            <v>0</v>
          </cell>
          <cell r="H99">
            <v>0</v>
          </cell>
          <cell r="J99">
            <v>0</v>
          </cell>
          <cell r="L99">
            <v>0</v>
          </cell>
          <cell r="M99">
            <v>0</v>
          </cell>
          <cell r="N99">
            <v>0</v>
          </cell>
          <cell r="P99">
            <v>0</v>
          </cell>
        </row>
        <row r="100">
          <cell r="B100" t="str">
            <v>c-1</v>
          </cell>
          <cell r="D100" t="str">
            <v>육 상</v>
          </cell>
          <cell r="E100" t="str">
            <v>M3</v>
          </cell>
          <cell r="F100">
            <v>479</v>
          </cell>
          <cell r="G100">
            <v>18000</v>
          </cell>
          <cell r="H100">
            <v>8622000</v>
          </cell>
          <cell r="I100">
            <v>6500</v>
          </cell>
          <cell r="J100">
            <v>3113500</v>
          </cell>
          <cell r="K100">
            <v>8500</v>
          </cell>
          <cell r="L100">
            <v>4071500</v>
          </cell>
          <cell r="M100">
            <v>7000</v>
          </cell>
          <cell r="N100">
            <v>3353000</v>
          </cell>
          <cell r="O100">
            <v>8230</v>
          </cell>
          <cell r="P100">
            <v>1730</v>
          </cell>
          <cell r="Q100">
            <v>5800</v>
          </cell>
        </row>
        <row r="101">
          <cell r="B101" t="str">
            <v>2.03</v>
          </cell>
          <cell r="D101" t="str">
            <v>되메우기 및 다짐공</v>
          </cell>
          <cell r="E101">
            <v>0</v>
          </cell>
          <cell r="F101">
            <v>0</v>
          </cell>
          <cell r="H101">
            <v>0</v>
          </cell>
          <cell r="J101">
            <v>0</v>
          </cell>
          <cell r="L101">
            <v>0</v>
          </cell>
          <cell r="M101">
            <v>0</v>
          </cell>
          <cell r="N101">
            <v>0</v>
          </cell>
          <cell r="P101">
            <v>0</v>
          </cell>
        </row>
        <row r="102">
          <cell r="B102" t="str">
            <v>b</v>
          </cell>
          <cell r="D102" t="str">
            <v>기  계</v>
          </cell>
          <cell r="E102" t="str">
            <v>M3</v>
          </cell>
          <cell r="F102">
            <v>18568</v>
          </cell>
          <cell r="G102">
            <v>2000</v>
          </cell>
          <cell r="H102">
            <v>37136000</v>
          </cell>
          <cell r="I102">
            <v>1000</v>
          </cell>
          <cell r="J102">
            <v>18568000</v>
          </cell>
          <cell r="K102">
            <v>2500</v>
          </cell>
          <cell r="L102">
            <v>46420000</v>
          </cell>
          <cell r="M102">
            <v>1000</v>
          </cell>
          <cell r="N102">
            <v>18568000</v>
          </cell>
          <cell r="O102">
            <v>1900</v>
          </cell>
          <cell r="P102">
            <v>900</v>
          </cell>
          <cell r="Q102">
            <v>1800</v>
          </cell>
          <cell r="R102">
            <v>1700</v>
          </cell>
        </row>
        <row r="103">
          <cell r="B103" t="str">
            <v>3</v>
          </cell>
          <cell r="D103" t="str">
            <v>구조물공</v>
          </cell>
          <cell r="H103">
            <v>0</v>
          </cell>
          <cell r="J103">
            <v>0</v>
          </cell>
          <cell r="L103">
            <v>0</v>
          </cell>
          <cell r="M103">
            <v>0</v>
          </cell>
          <cell r="N103">
            <v>0</v>
          </cell>
          <cell r="P103">
            <v>0</v>
          </cell>
        </row>
        <row r="104">
          <cell r="B104" t="str">
            <v>A</v>
          </cell>
          <cell r="D104" t="str">
            <v>교량 및 옹벽공 공통</v>
          </cell>
          <cell r="E104">
            <v>0</v>
          </cell>
          <cell r="F104">
            <v>0</v>
          </cell>
          <cell r="H104">
            <v>0</v>
          </cell>
          <cell r="J104">
            <v>0</v>
          </cell>
          <cell r="L104">
            <v>0</v>
          </cell>
          <cell r="M104">
            <v>0</v>
          </cell>
          <cell r="N104">
            <v>0</v>
          </cell>
          <cell r="P104">
            <v>0</v>
          </cell>
        </row>
        <row r="105">
          <cell r="B105" t="str">
            <v>3.01</v>
          </cell>
          <cell r="D105" t="str">
            <v>터파기</v>
          </cell>
          <cell r="H105">
            <v>0</v>
          </cell>
          <cell r="J105">
            <v>0</v>
          </cell>
          <cell r="L105">
            <v>0</v>
          </cell>
          <cell r="M105">
            <v>0</v>
          </cell>
          <cell r="N105">
            <v>0</v>
          </cell>
          <cell r="P105">
            <v>0</v>
          </cell>
        </row>
        <row r="106">
          <cell r="B106" t="str">
            <v>a</v>
          </cell>
          <cell r="D106" t="str">
            <v>육상토사</v>
          </cell>
          <cell r="H106">
            <v>0</v>
          </cell>
          <cell r="J106">
            <v>0</v>
          </cell>
          <cell r="L106">
            <v>0</v>
          </cell>
          <cell r="M106">
            <v>0</v>
          </cell>
          <cell r="N106">
            <v>0</v>
          </cell>
          <cell r="P106">
            <v>0</v>
          </cell>
        </row>
        <row r="107">
          <cell r="B107" t="str">
            <v>a-1</v>
          </cell>
          <cell r="D107" t="str">
            <v xml:space="preserve"> 0 - 6 M</v>
          </cell>
          <cell r="E107" t="str">
            <v>M3</v>
          </cell>
          <cell r="F107">
            <v>54193</v>
          </cell>
          <cell r="G107">
            <v>1200</v>
          </cell>
          <cell r="H107">
            <v>65031600</v>
          </cell>
          <cell r="I107">
            <v>1000</v>
          </cell>
          <cell r="J107">
            <v>54193000</v>
          </cell>
          <cell r="K107">
            <v>1200</v>
          </cell>
          <cell r="L107">
            <v>65031600</v>
          </cell>
          <cell r="M107">
            <v>1000</v>
          </cell>
          <cell r="N107">
            <v>54193000</v>
          </cell>
          <cell r="O107">
            <v>600</v>
          </cell>
          <cell r="P107">
            <v>-400</v>
          </cell>
          <cell r="Q107">
            <v>800</v>
          </cell>
          <cell r="R107">
            <v>1300</v>
          </cell>
        </row>
        <row r="108">
          <cell r="B108" t="str">
            <v>a-2</v>
          </cell>
          <cell r="D108" t="str">
            <v xml:space="preserve"> 6M 이상</v>
          </cell>
          <cell r="E108" t="str">
            <v>M3</v>
          </cell>
          <cell r="F108">
            <v>611</v>
          </cell>
          <cell r="G108">
            <v>1400</v>
          </cell>
          <cell r="H108">
            <v>855400</v>
          </cell>
          <cell r="I108">
            <v>1400</v>
          </cell>
          <cell r="J108">
            <v>855400</v>
          </cell>
          <cell r="K108">
            <v>1800</v>
          </cell>
          <cell r="L108">
            <v>1099800</v>
          </cell>
          <cell r="M108">
            <v>1000</v>
          </cell>
          <cell r="N108">
            <v>611000</v>
          </cell>
          <cell r="O108">
            <v>910</v>
          </cell>
          <cell r="P108">
            <v>-490</v>
          </cell>
          <cell r="Q108">
            <v>1300</v>
          </cell>
        </row>
        <row r="109">
          <cell r="B109" t="str">
            <v>b</v>
          </cell>
          <cell r="D109" t="str">
            <v>수중토사</v>
          </cell>
          <cell r="H109">
            <v>0</v>
          </cell>
          <cell r="J109">
            <v>0</v>
          </cell>
          <cell r="L109">
            <v>0</v>
          </cell>
          <cell r="M109">
            <v>0</v>
          </cell>
          <cell r="N109">
            <v>0</v>
          </cell>
          <cell r="P109">
            <v>0</v>
          </cell>
        </row>
        <row r="110">
          <cell r="B110" t="str">
            <v>b-1</v>
          </cell>
          <cell r="D110" t="str">
            <v xml:space="preserve"> 0 - 6 M</v>
          </cell>
          <cell r="E110" t="str">
            <v>M3</v>
          </cell>
          <cell r="F110">
            <v>5752</v>
          </cell>
          <cell r="G110">
            <v>1800</v>
          </cell>
          <cell r="H110">
            <v>10353600</v>
          </cell>
          <cell r="I110">
            <v>1500</v>
          </cell>
          <cell r="J110">
            <v>8628000</v>
          </cell>
          <cell r="K110">
            <v>3000</v>
          </cell>
          <cell r="L110">
            <v>17256000</v>
          </cell>
          <cell r="M110">
            <v>2000</v>
          </cell>
          <cell r="N110">
            <v>11504000</v>
          </cell>
          <cell r="O110">
            <v>1090</v>
          </cell>
          <cell r="P110">
            <v>-410</v>
          </cell>
          <cell r="Q110">
            <v>1400</v>
          </cell>
          <cell r="R110">
            <v>2200</v>
          </cell>
        </row>
        <row r="111">
          <cell r="B111" t="str">
            <v>c</v>
          </cell>
          <cell r="D111" t="str">
            <v>육상풍화암</v>
          </cell>
          <cell r="H111">
            <v>0</v>
          </cell>
          <cell r="J111">
            <v>0</v>
          </cell>
          <cell r="L111">
            <v>0</v>
          </cell>
          <cell r="M111">
            <v>0</v>
          </cell>
          <cell r="N111">
            <v>0</v>
          </cell>
          <cell r="P111">
            <v>0</v>
          </cell>
        </row>
        <row r="112">
          <cell r="B112" t="str">
            <v>c-1</v>
          </cell>
          <cell r="D112" t="str">
            <v xml:space="preserve"> 0 - 6 M</v>
          </cell>
          <cell r="E112" t="str">
            <v>M3</v>
          </cell>
          <cell r="F112">
            <v>4219</v>
          </cell>
          <cell r="G112">
            <v>10200</v>
          </cell>
          <cell r="H112">
            <v>43033800</v>
          </cell>
          <cell r="I112">
            <v>2000</v>
          </cell>
          <cell r="J112">
            <v>8438000</v>
          </cell>
          <cell r="K112">
            <v>1500</v>
          </cell>
          <cell r="L112">
            <v>6328500</v>
          </cell>
          <cell r="M112">
            <v>1000</v>
          </cell>
          <cell r="N112">
            <v>4219000</v>
          </cell>
          <cell r="O112">
            <v>5480</v>
          </cell>
          <cell r="P112">
            <v>3480</v>
          </cell>
          <cell r="Q112">
            <v>3000</v>
          </cell>
          <cell r="R112">
            <v>11000</v>
          </cell>
        </row>
        <row r="113">
          <cell r="B113" t="str">
            <v>c-2</v>
          </cell>
          <cell r="D113" t="str">
            <v xml:space="preserve"> 6M 이상</v>
          </cell>
          <cell r="E113" t="str">
            <v>M3</v>
          </cell>
          <cell r="F113">
            <v>54</v>
          </cell>
          <cell r="G113">
            <v>12300</v>
          </cell>
          <cell r="H113">
            <v>664200</v>
          </cell>
          <cell r="I113">
            <v>2600</v>
          </cell>
          <cell r="J113">
            <v>140400</v>
          </cell>
          <cell r="K113">
            <v>2200</v>
          </cell>
          <cell r="L113">
            <v>118800</v>
          </cell>
          <cell r="M113">
            <v>2000</v>
          </cell>
          <cell r="N113">
            <v>108000</v>
          </cell>
          <cell r="O113">
            <v>8230</v>
          </cell>
          <cell r="P113">
            <v>5630</v>
          </cell>
        </row>
        <row r="114">
          <cell r="B114" t="str">
            <v>d</v>
          </cell>
          <cell r="D114" t="str">
            <v>수중풍화암</v>
          </cell>
          <cell r="H114">
            <v>0</v>
          </cell>
          <cell r="J114">
            <v>0</v>
          </cell>
          <cell r="L114">
            <v>0</v>
          </cell>
          <cell r="M114">
            <v>0</v>
          </cell>
          <cell r="N114">
            <v>0</v>
          </cell>
          <cell r="P114">
            <v>0</v>
          </cell>
        </row>
        <row r="115">
          <cell r="B115" t="str">
            <v>d-1</v>
          </cell>
          <cell r="D115" t="str">
            <v xml:space="preserve"> 0 - 6 M</v>
          </cell>
          <cell r="E115" t="str">
            <v>M3</v>
          </cell>
          <cell r="F115">
            <v>3233</v>
          </cell>
          <cell r="G115">
            <v>15300</v>
          </cell>
          <cell r="H115">
            <v>49464900</v>
          </cell>
          <cell r="I115">
            <v>3000</v>
          </cell>
          <cell r="J115">
            <v>9699000</v>
          </cell>
          <cell r="K115">
            <v>5000</v>
          </cell>
          <cell r="L115">
            <v>16165000</v>
          </cell>
          <cell r="M115">
            <v>4000</v>
          </cell>
          <cell r="N115">
            <v>12932000</v>
          </cell>
          <cell r="O115">
            <v>10980</v>
          </cell>
          <cell r="P115">
            <v>7980</v>
          </cell>
          <cell r="Q115">
            <v>3500</v>
          </cell>
          <cell r="R115">
            <v>17000</v>
          </cell>
        </row>
        <row r="116">
          <cell r="B116" t="str">
            <v>e</v>
          </cell>
          <cell r="D116" t="str">
            <v>육상발파암</v>
          </cell>
          <cell r="H116">
            <v>0</v>
          </cell>
          <cell r="J116">
            <v>0</v>
          </cell>
          <cell r="L116">
            <v>0</v>
          </cell>
          <cell r="M116">
            <v>0</v>
          </cell>
          <cell r="N116">
            <v>0</v>
          </cell>
          <cell r="P116">
            <v>0</v>
          </cell>
        </row>
        <row r="117">
          <cell r="B117" t="str">
            <v>e-1</v>
          </cell>
          <cell r="D117" t="str">
            <v xml:space="preserve"> 0 - 6 M</v>
          </cell>
          <cell r="E117" t="str">
            <v>M3</v>
          </cell>
          <cell r="F117">
            <v>5171</v>
          </cell>
          <cell r="G117">
            <v>18000</v>
          </cell>
          <cell r="H117">
            <v>93078000</v>
          </cell>
          <cell r="I117">
            <v>6500</v>
          </cell>
          <cell r="J117">
            <v>33611500</v>
          </cell>
          <cell r="K117">
            <v>8500</v>
          </cell>
          <cell r="L117">
            <v>43953500</v>
          </cell>
          <cell r="M117">
            <v>7000</v>
          </cell>
          <cell r="N117">
            <v>36197000</v>
          </cell>
          <cell r="O117">
            <v>8230</v>
          </cell>
          <cell r="P117">
            <v>1730</v>
          </cell>
          <cell r="R117">
            <v>14000</v>
          </cell>
        </row>
        <row r="118">
          <cell r="B118" t="str">
            <v>e-2</v>
          </cell>
          <cell r="D118" t="str">
            <v xml:space="preserve"> 6M 이상</v>
          </cell>
          <cell r="E118" t="str">
            <v>M3</v>
          </cell>
          <cell r="F118">
            <v>736</v>
          </cell>
          <cell r="G118">
            <v>21600</v>
          </cell>
          <cell r="H118">
            <v>15897600</v>
          </cell>
          <cell r="I118">
            <v>9000</v>
          </cell>
          <cell r="J118">
            <v>6624000</v>
          </cell>
          <cell r="K118">
            <v>12000</v>
          </cell>
          <cell r="L118">
            <v>8832000</v>
          </cell>
          <cell r="M118">
            <v>10000</v>
          </cell>
          <cell r="N118">
            <v>7360000</v>
          </cell>
          <cell r="O118">
            <v>13170</v>
          </cell>
          <cell r="P118">
            <v>4170</v>
          </cell>
        </row>
        <row r="119">
          <cell r="B119" t="str">
            <v>e-3</v>
          </cell>
          <cell r="D119" t="str">
            <v>면정리 및 청소</v>
          </cell>
          <cell r="E119" t="str">
            <v>M2</v>
          </cell>
          <cell r="F119">
            <v>1804</v>
          </cell>
          <cell r="G119">
            <v>500</v>
          </cell>
          <cell r="H119">
            <v>902000</v>
          </cell>
          <cell r="I119">
            <v>1500</v>
          </cell>
          <cell r="J119">
            <v>2706000</v>
          </cell>
          <cell r="K119">
            <v>2500</v>
          </cell>
          <cell r="L119">
            <v>4510000</v>
          </cell>
          <cell r="M119">
            <v>2000</v>
          </cell>
          <cell r="N119">
            <v>3608000</v>
          </cell>
          <cell r="O119">
            <v>2960</v>
          </cell>
          <cell r="P119">
            <v>1460</v>
          </cell>
          <cell r="Q119">
            <v>3200</v>
          </cell>
          <cell r="R119">
            <v>3500</v>
          </cell>
        </row>
        <row r="120">
          <cell r="B120" t="str">
            <v>f</v>
          </cell>
          <cell r="D120" t="str">
            <v>수중발파암</v>
          </cell>
          <cell r="H120">
            <v>0</v>
          </cell>
          <cell r="J120">
            <v>0</v>
          </cell>
          <cell r="L120">
            <v>0</v>
          </cell>
          <cell r="M120">
            <v>0</v>
          </cell>
          <cell r="N120">
            <v>0</v>
          </cell>
          <cell r="P120">
            <v>0</v>
          </cell>
        </row>
        <row r="121">
          <cell r="B121" t="str">
            <v>f-1</v>
          </cell>
          <cell r="D121" t="str">
            <v xml:space="preserve"> 0 - 6 M</v>
          </cell>
          <cell r="E121" t="str">
            <v>M3</v>
          </cell>
          <cell r="F121">
            <v>3791</v>
          </cell>
          <cell r="G121">
            <v>27000</v>
          </cell>
          <cell r="H121">
            <v>102357000</v>
          </cell>
          <cell r="I121">
            <v>10000</v>
          </cell>
          <cell r="J121">
            <v>37910000</v>
          </cell>
          <cell r="K121">
            <v>20000</v>
          </cell>
          <cell r="L121">
            <v>75820000</v>
          </cell>
          <cell r="M121">
            <v>15000</v>
          </cell>
          <cell r="N121">
            <v>56865000</v>
          </cell>
          <cell r="O121">
            <v>18820</v>
          </cell>
          <cell r="P121">
            <v>8820</v>
          </cell>
          <cell r="Q121">
            <v>45080</v>
          </cell>
          <cell r="R121">
            <v>28000</v>
          </cell>
        </row>
        <row r="122">
          <cell r="B122" t="str">
            <v>f-3</v>
          </cell>
          <cell r="D122" t="str">
            <v>면정리 및 청소</v>
          </cell>
          <cell r="E122" t="str">
            <v>M2</v>
          </cell>
          <cell r="F122">
            <v>1145</v>
          </cell>
          <cell r="G122">
            <v>1000</v>
          </cell>
          <cell r="H122">
            <v>1145000</v>
          </cell>
          <cell r="I122">
            <v>1500</v>
          </cell>
          <cell r="J122">
            <v>1717500</v>
          </cell>
          <cell r="K122">
            <v>25000</v>
          </cell>
          <cell r="L122">
            <v>28625000</v>
          </cell>
          <cell r="M122">
            <v>13000</v>
          </cell>
          <cell r="N122">
            <v>14885000</v>
          </cell>
          <cell r="O122">
            <v>4440</v>
          </cell>
          <cell r="P122">
            <v>2940</v>
          </cell>
          <cell r="Q122">
            <v>3220</v>
          </cell>
          <cell r="R122">
            <v>5700</v>
          </cell>
        </row>
        <row r="136">
          <cell r="D136" t="str">
            <v>토공사 계</v>
          </cell>
          <cell r="H136">
            <v>8826838650</v>
          </cell>
          <cell r="J136">
            <v>7350118150</v>
          </cell>
          <cell r="L136">
            <v>8410703300</v>
          </cell>
          <cell r="N136">
            <v>7879122180</v>
          </cell>
          <cell r="P136">
            <v>0</v>
          </cell>
        </row>
        <row r="137">
          <cell r="B137" t="str">
            <v>Ⅱ.</v>
          </cell>
          <cell r="D137" t="str">
            <v>철근콘크리트공사</v>
          </cell>
          <cell r="H137">
            <v>0</v>
          </cell>
          <cell r="J137">
            <v>0</v>
          </cell>
          <cell r="L137">
            <v>0</v>
          </cell>
          <cell r="M137">
            <v>0</v>
          </cell>
          <cell r="N137">
            <v>0</v>
          </cell>
          <cell r="P137">
            <v>0</v>
          </cell>
        </row>
        <row r="138">
          <cell r="B138" t="str">
            <v>3</v>
          </cell>
          <cell r="D138" t="str">
            <v>구조물공</v>
          </cell>
          <cell r="H138">
            <v>0</v>
          </cell>
          <cell r="J138">
            <v>0</v>
          </cell>
          <cell r="L138">
            <v>0</v>
          </cell>
          <cell r="M138">
            <v>0</v>
          </cell>
          <cell r="N138">
            <v>0</v>
          </cell>
          <cell r="P138">
            <v>0</v>
          </cell>
        </row>
        <row r="139">
          <cell r="B139" t="str">
            <v>A</v>
          </cell>
          <cell r="D139" t="str">
            <v>교량 및 옹벽공 공통</v>
          </cell>
          <cell r="E139">
            <v>0</v>
          </cell>
          <cell r="F139">
            <v>0</v>
          </cell>
          <cell r="H139">
            <v>0</v>
          </cell>
          <cell r="J139">
            <v>0</v>
          </cell>
          <cell r="L139">
            <v>0</v>
          </cell>
          <cell r="M139">
            <v>0</v>
          </cell>
          <cell r="N139">
            <v>0</v>
          </cell>
          <cell r="P139">
            <v>0</v>
          </cell>
        </row>
        <row r="140">
          <cell r="B140" t="str">
            <v xml:space="preserve"> 3.10</v>
          </cell>
          <cell r="D140" t="str">
            <v>거푸집공</v>
          </cell>
          <cell r="H140">
            <v>0</v>
          </cell>
          <cell r="J140">
            <v>0</v>
          </cell>
          <cell r="L140">
            <v>0</v>
          </cell>
          <cell r="M140">
            <v>0</v>
          </cell>
          <cell r="N140">
            <v>0</v>
          </cell>
          <cell r="P140">
            <v>0</v>
          </cell>
        </row>
        <row r="141">
          <cell r="B141" t="str">
            <v>a</v>
          </cell>
          <cell r="D141" t="str">
            <v>합판거푸집</v>
          </cell>
          <cell r="H141">
            <v>0</v>
          </cell>
          <cell r="J141">
            <v>0</v>
          </cell>
          <cell r="L141">
            <v>0</v>
          </cell>
          <cell r="M141">
            <v>0</v>
          </cell>
          <cell r="N141">
            <v>0</v>
          </cell>
          <cell r="P141">
            <v>0</v>
          </cell>
        </row>
        <row r="142">
          <cell r="B142" t="str">
            <v xml:space="preserve">   a-2</v>
          </cell>
          <cell r="D142" t="str">
            <v xml:space="preserve"> 4회</v>
          </cell>
          <cell r="E142" t="str">
            <v>M2</v>
          </cell>
          <cell r="F142">
            <v>7210</v>
          </cell>
          <cell r="G142">
            <v>14000</v>
          </cell>
          <cell r="H142">
            <v>100940000</v>
          </cell>
          <cell r="I142">
            <v>13000</v>
          </cell>
          <cell r="J142">
            <v>93730000</v>
          </cell>
          <cell r="K142">
            <v>15500</v>
          </cell>
          <cell r="L142">
            <v>111755000</v>
          </cell>
          <cell r="M142">
            <v>14000</v>
          </cell>
          <cell r="N142">
            <v>100940000</v>
          </cell>
          <cell r="O142">
            <v>12900</v>
          </cell>
          <cell r="P142">
            <v>-100</v>
          </cell>
          <cell r="Q142">
            <v>12000</v>
          </cell>
          <cell r="R142">
            <v>11000</v>
          </cell>
        </row>
        <row r="143">
          <cell r="B143" t="str">
            <v xml:space="preserve">   a-3</v>
          </cell>
          <cell r="D143" t="str">
            <v xml:space="preserve"> 6회</v>
          </cell>
          <cell r="E143" t="str">
            <v>M2</v>
          </cell>
          <cell r="F143">
            <v>855</v>
          </cell>
          <cell r="G143">
            <v>12000</v>
          </cell>
          <cell r="H143">
            <v>10260000</v>
          </cell>
          <cell r="I143">
            <v>12000</v>
          </cell>
          <cell r="J143">
            <v>10260000</v>
          </cell>
          <cell r="K143">
            <v>13500</v>
          </cell>
          <cell r="L143">
            <v>11542500</v>
          </cell>
          <cell r="M143">
            <v>12000</v>
          </cell>
          <cell r="N143">
            <v>10260000</v>
          </cell>
          <cell r="O143">
            <v>11500</v>
          </cell>
          <cell r="P143">
            <v>-500</v>
          </cell>
          <cell r="Q143">
            <v>12000</v>
          </cell>
          <cell r="R143">
            <v>9900</v>
          </cell>
        </row>
        <row r="144">
          <cell r="B144" t="str">
            <v xml:space="preserve">   a-4</v>
          </cell>
          <cell r="D144" t="str">
            <v xml:space="preserve"> 3회</v>
          </cell>
          <cell r="H144">
            <v>0</v>
          </cell>
          <cell r="J144">
            <v>0</v>
          </cell>
          <cell r="L144">
            <v>0</v>
          </cell>
          <cell r="M144">
            <v>0</v>
          </cell>
          <cell r="N144">
            <v>0</v>
          </cell>
          <cell r="P144">
            <v>0</v>
          </cell>
        </row>
        <row r="145">
          <cell r="B145" t="str">
            <v xml:space="preserve">   a-4-a</v>
          </cell>
          <cell r="D145" t="str">
            <v>자 재 비</v>
          </cell>
          <cell r="E145" t="str">
            <v>M2</v>
          </cell>
          <cell r="F145">
            <v>39299</v>
          </cell>
          <cell r="G145">
            <v>5600</v>
          </cell>
          <cell r="H145">
            <v>220074400</v>
          </cell>
          <cell r="I145">
            <v>5800</v>
          </cell>
          <cell r="J145">
            <v>227934200</v>
          </cell>
          <cell r="K145">
            <v>8500</v>
          </cell>
          <cell r="L145">
            <v>334041500</v>
          </cell>
          <cell r="M145">
            <v>8000</v>
          </cell>
          <cell r="N145">
            <v>314392000</v>
          </cell>
          <cell r="O145">
            <v>4900</v>
          </cell>
          <cell r="P145">
            <v>-900</v>
          </cell>
          <cell r="Q145">
            <v>3000</v>
          </cell>
          <cell r="R145">
            <v>3900</v>
          </cell>
        </row>
        <row r="146">
          <cell r="B146" t="str">
            <v xml:space="preserve">   a-4-b</v>
          </cell>
          <cell r="D146" t="str">
            <v>설 치 비</v>
          </cell>
          <cell r="E146" t="str">
            <v>M2</v>
          </cell>
          <cell r="F146">
            <v>39360</v>
          </cell>
          <cell r="G146">
            <v>9400</v>
          </cell>
          <cell r="H146">
            <v>369984000</v>
          </cell>
          <cell r="I146">
            <v>8200</v>
          </cell>
          <cell r="J146">
            <v>322752000</v>
          </cell>
          <cell r="K146">
            <v>12000</v>
          </cell>
          <cell r="L146">
            <v>472320000</v>
          </cell>
          <cell r="M146">
            <v>10000</v>
          </cell>
          <cell r="N146">
            <v>393600000</v>
          </cell>
          <cell r="O146">
            <v>9000</v>
          </cell>
          <cell r="P146">
            <v>800</v>
          </cell>
          <cell r="Q146">
            <v>9000</v>
          </cell>
          <cell r="R146">
            <v>9400</v>
          </cell>
        </row>
        <row r="147">
          <cell r="B147" t="str">
            <v>b</v>
          </cell>
          <cell r="D147" t="str">
            <v>목재원형거푸집(3회)</v>
          </cell>
          <cell r="H147">
            <v>0</v>
          </cell>
          <cell r="J147">
            <v>0</v>
          </cell>
          <cell r="L147">
            <v>0</v>
          </cell>
          <cell r="M147">
            <v>0</v>
          </cell>
          <cell r="N147">
            <v>0</v>
          </cell>
          <cell r="P147">
            <v>0</v>
          </cell>
        </row>
        <row r="148">
          <cell r="B148" t="str">
            <v xml:space="preserve">   b-1</v>
          </cell>
          <cell r="D148" t="str">
            <v>자 재 비</v>
          </cell>
          <cell r="E148" t="str">
            <v>M2</v>
          </cell>
          <cell r="F148">
            <v>589</v>
          </cell>
          <cell r="G148">
            <v>6000</v>
          </cell>
          <cell r="H148">
            <v>3534000</v>
          </cell>
          <cell r="I148">
            <v>7000</v>
          </cell>
          <cell r="J148">
            <v>4123000</v>
          </cell>
          <cell r="K148">
            <v>10000</v>
          </cell>
          <cell r="L148">
            <v>5890000</v>
          </cell>
          <cell r="M148">
            <v>8000</v>
          </cell>
          <cell r="N148">
            <v>4712000</v>
          </cell>
          <cell r="O148">
            <v>8000</v>
          </cell>
          <cell r="P148">
            <v>1000</v>
          </cell>
          <cell r="Q148">
            <v>3500</v>
          </cell>
          <cell r="R148">
            <v>5500</v>
          </cell>
        </row>
        <row r="149">
          <cell r="B149" t="str">
            <v xml:space="preserve">   b-2</v>
          </cell>
          <cell r="D149" t="str">
            <v>설 치 비</v>
          </cell>
          <cell r="E149" t="str">
            <v>M2</v>
          </cell>
          <cell r="F149">
            <v>589</v>
          </cell>
          <cell r="G149">
            <v>14000</v>
          </cell>
          <cell r="H149">
            <v>8246000</v>
          </cell>
          <cell r="I149">
            <v>13000</v>
          </cell>
          <cell r="J149">
            <v>7657000</v>
          </cell>
          <cell r="K149">
            <v>13500</v>
          </cell>
          <cell r="L149">
            <v>7951500</v>
          </cell>
          <cell r="M149">
            <v>13000</v>
          </cell>
          <cell r="N149">
            <v>7657000</v>
          </cell>
          <cell r="O149">
            <v>9000</v>
          </cell>
          <cell r="P149">
            <v>-4000</v>
          </cell>
          <cell r="Q149">
            <v>11500</v>
          </cell>
          <cell r="R149">
            <v>11000</v>
          </cell>
        </row>
        <row r="150">
          <cell r="B150" t="str">
            <v>c</v>
          </cell>
          <cell r="D150" t="str">
            <v>강재거푸집</v>
          </cell>
          <cell r="E150" t="str">
            <v>M2</v>
          </cell>
          <cell r="F150">
            <v>5662</v>
          </cell>
          <cell r="G150">
            <v>15000</v>
          </cell>
          <cell r="H150">
            <v>84930000</v>
          </cell>
          <cell r="I150">
            <v>12000</v>
          </cell>
          <cell r="J150">
            <v>67944000</v>
          </cell>
          <cell r="K150">
            <v>19500</v>
          </cell>
          <cell r="L150">
            <v>110409000</v>
          </cell>
          <cell r="M150">
            <v>15000</v>
          </cell>
          <cell r="N150">
            <v>84930000</v>
          </cell>
          <cell r="O150">
            <v>23300</v>
          </cell>
          <cell r="P150">
            <v>11300</v>
          </cell>
        </row>
        <row r="151">
          <cell r="B151" t="str">
            <v>d</v>
          </cell>
          <cell r="D151" t="str">
            <v>무늬거푸집</v>
          </cell>
          <cell r="E151">
            <v>0</v>
          </cell>
          <cell r="F151">
            <v>0</v>
          </cell>
          <cell r="H151">
            <v>0</v>
          </cell>
          <cell r="J151">
            <v>0</v>
          </cell>
          <cell r="L151">
            <v>0</v>
          </cell>
          <cell r="M151">
            <v>0</v>
          </cell>
          <cell r="N151">
            <v>0</v>
          </cell>
          <cell r="P151">
            <v>0</v>
          </cell>
        </row>
        <row r="152">
          <cell r="B152" t="str">
            <v xml:space="preserve">  d-1</v>
          </cell>
          <cell r="D152" t="str">
            <v>형식-1</v>
          </cell>
          <cell r="E152" t="str">
            <v>M2</v>
          </cell>
          <cell r="F152">
            <v>840</v>
          </cell>
          <cell r="G152">
            <v>6000</v>
          </cell>
          <cell r="H152">
            <v>5040000</v>
          </cell>
          <cell r="I152">
            <v>18000</v>
          </cell>
          <cell r="J152">
            <v>15120000</v>
          </cell>
          <cell r="K152">
            <v>22000</v>
          </cell>
          <cell r="L152">
            <v>18480000</v>
          </cell>
          <cell r="M152">
            <v>20000</v>
          </cell>
          <cell r="N152">
            <v>16800000</v>
          </cell>
          <cell r="O152">
            <v>19480</v>
          </cell>
          <cell r="P152">
            <v>1480</v>
          </cell>
          <cell r="Q152">
            <v>5800</v>
          </cell>
          <cell r="R152">
            <v>6600</v>
          </cell>
        </row>
        <row r="153">
          <cell r="B153" t="str">
            <v>e</v>
          </cell>
          <cell r="D153" t="str">
            <v>코팅거푸집 3회</v>
          </cell>
          <cell r="H153">
            <v>0</v>
          </cell>
          <cell r="J153">
            <v>0</v>
          </cell>
          <cell r="L153">
            <v>0</v>
          </cell>
          <cell r="M153">
            <v>0</v>
          </cell>
          <cell r="N153">
            <v>0</v>
          </cell>
          <cell r="P153">
            <v>0</v>
          </cell>
        </row>
        <row r="154">
          <cell r="B154" t="str">
            <v xml:space="preserve">  e-1</v>
          </cell>
          <cell r="D154" t="str">
            <v>자 재 비</v>
          </cell>
          <cell r="E154" t="str">
            <v>M2</v>
          </cell>
          <cell r="F154">
            <v>3729</v>
          </cell>
          <cell r="G154">
            <v>5600</v>
          </cell>
          <cell r="H154">
            <v>20882400</v>
          </cell>
          <cell r="I154">
            <v>7800</v>
          </cell>
          <cell r="J154">
            <v>29086200</v>
          </cell>
          <cell r="K154">
            <v>8500</v>
          </cell>
          <cell r="L154">
            <v>31696500</v>
          </cell>
          <cell r="M154">
            <v>8000</v>
          </cell>
          <cell r="N154">
            <v>29832000</v>
          </cell>
          <cell r="O154">
            <v>7550</v>
          </cell>
          <cell r="P154">
            <v>-250</v>
          </cell>
        </row>
        <row r="155">
          <cell r="B155" t="str">
            <v xml:space="preserve">  e-2</v>
          </cell>
          <cell r="D155" t="str">
            <v>설 치 비</v>
          </cell>
          <cell r="E155" t="str">
            <v>M2</v>
          </cell>
          <cell r="F155">
            <v>3729</v>
          </cell>
          <cell r="G155">
            <v>9400</v>
          </cell>
          <cell r="H155">
            <v>35052600</v>
          </cell>
          <cell r="I155">
            <v>8200</v>
          </cell>
          <cell r="J155">
            <v>30577800</v>
          </cell>
          <cell r="K155">
            <v>12000</v>
          </cell>
          <cell r="L155">
            <v>44748000</v>
          </cell>
          <cell r="M155">
            <v>10000</v>
          </cell>
          <cell r="N155">
            <v>37290000</v>
          </cell>
          <cell r="O155">
            <v>9000</v>
          </cell>
          <cell r="P155">
            <v>800</v>
          </cell>
        </row>
        <row r="156">
          <cell r="B156" t="str">
            <v>3.12</v>
          </cell>
          <cell r="D156" t="str">
            <v>동바리공</v>
          </cell>
          <cell r="H156">
            <v>0</v>
          </cell>
          <cell r="J156">
            <v>0</v>
          </cell>
          <cell r="L156">
            <v>0</v>
          </cell>
          <cell r="M156">
            <v>0</v>
          </cell>
          <cell r="N156">
            <v>0</v>
          </cell>
          <cell r="P156">
            <v>0</v>
          </cell>
        </row>
        <row r="157">
          <cell r="B157" t="str">
            <v>a</v>
          </cell>
          <cell r="D157" t="str">
            <v>목재 동바리공(4회)</v>
          </cell>
          <cell r="H157">
            <v>0</v>
          </cell>
          <cell r="J157">
            <v>0</v>
          </cell>
          <cell r="L157">
            <v>0</v>
          </cell>
          <cell r="M157">
            <v>0</v>
          </cell>
          <cell r="N157">
            <v>0</v>
          </cell>
          <cell r="P157">
            <v>0</v>
          </cell>
        </row>
        <row r="158">
          <cell r="B158" t="str">
            <v xml:space="preserve">   a-1</v>
          </cell>
          <cell r="D158" t="str">
            <v>자 재 비</v>
          </cell>
          <cell r="E158" t="str">
            <v>공M3</v>
          </cell>
          <cell r="F158">
            <v>27138</v>
          </cell>
          <cell r="G158">
            <v>1700</v>
          </cell>
          <cell r="H158">
            <v>46134600</v>
          </cell>
          <cell r="I158">
            <v>1500</v>
          </cell>
          <cell r="J158">
            <v>40707000</v>
          </cell>
          <cell r="K158">
            <v>3500</v>
          </cell>
          <cell r="L158">
            <v>94983000</v>
          </cell>
          <cell r="M158">
            <v>2000</v>
          </cell>
          <cell r="N158">
            <v>54276000</v>
          </cell>
          <cell r="O158">
            <v>1500</v>
          </cell>
          <cell r="P158">
            <v>0</v>
          </cell>
          <cell r="Q158">
            <v>1500</v>
          </cell>
          <cell r="R158">
            <v>550</v>
          </cell>
        </row>
        <row r="159">
          <cell r="B159" t="str">
            <v xml:space="preserve">   a-2</v>
          </cell>
          <cell r="D159" t="str">
            <v>설 치 비</v>
          </cell>
          <cell r="E159" t="str">
            <v>공M3</v>
          </cell>
          <cell r="F159">
            <v>27138</v>
          </cell>
          <cell r="G159">
            <v>6800</v>
          </cell>
          <cell r="H159">
            <v>184538400</v>
          </cell>
          <cell r="I159">
            <v>4500</v>
          </cell>
          <cell r="J159">
            <v>122121000</v>
          </cell>
          <cell r="K159">
            <v>5000</v>
          </cell>
          <cell r="L159">
            <v>135690000</v>
          </cell>
          <cell r="M159">
            <v>4000</v>
          </cell>
          <cell r="N159">
            <v>108552000</v>
          </cell>
          <cell r="O159">
            <v>8000</v>
          </cell>
          <cell r="P159">
            <v>3500</v>
          </cell>
          <cell r="Q159">
            <v>3000</v>
          </cell>
          <cell r="R159">
            <v>3300</v>
          </cell>
        </row>
        <row r="160">
          <cell r="B160" t="str">
            <v xml:space="preserve"> b</v>
          </cell>
          <cell r="D160" t="str">
            <v>강관동바리</v>
          </cell>
          <cell r="E160" t="str">
            <v>공M3</v>
          </cell>
          <cell r="F160">
            <v>19707</v>
          </cell>
          <cell r="G160">
            <v>7500</v>
          </cell>
          <cell r="H160">
            <v>147802500</v>
          </cell>
          <cell r="I160">
            <v>5000</v>
          </cell>
          <cell r="J160">
            <v>98535000</v>
          </cell>
          <cell r="K160">
            <v>8500</v>
          </cell>
          <cell r="L160">
            <v>167509500</v>
          </cell>
          <cell r="M160">
            <v>6000</v>
          </cell>
          <cell r="N160">
            <v>118242000</v>
          </cell>
          <cell r="O160">
            <v>4500</v>
          </cell>
          <cell r="P160">
            <v>-500</v>
          </cell>
          <cell r="Q160">
            <v>4500</v>
          </cell>
          <cell r="R160">
            <v>4400</v>
          </cell>
        </row>
        <row r="161">
          <cell r="B161" t="str">
            <v xml:space="preserve"> c</v>
          </cell>
          <cell r="D161" t="str">
            <v>육교용강재동바리(4*8)</v>
          </cell>
          <cell r="E161" t="str">
            <v>M</v>
          </cell>
          <cell r="F161">
            <v>24</v>
          </cell>
          <cell r="G161">
            <v>1500000</v>
          </cell>
          <cell r="H161">
            <v>36000000</v>
          </cell>
          <cell r="I161">
            <v>1600000</v>
          </cell>
          <cell r="J161">
            <v>38400000</v>
          </cell>
          <cell r="K161">
            <v>10000000</v>
          </cell>
          <cell r="L161">
            <v>240000000</v>
          </cell>
          <cell r="M161">
            <v>1900000</v>
          </cell>
          <cell r="N161">
            <v>45600000</v>
          </cell>
          <cell r="O161">
            <v>2094000</v>
          </cell>
          <cell r="P161">
            <v>494000</v>
          </cell>
          <cell r="Q161">
            <v>1700000</v>
          </cell>
          <cell r="R161">
            <v>1540000</v>
          </cell>
        </row>
        <row r="162">
          <cell r="B162" t="str">
            <v xml:space="preserve">  3.13</v>
          </cell>
          <cell r="D162" t="str">
            <v>시공이음(스치로폴)</v>
          </cell>
          <cell r="F162">
            <v>0</v>
          </cell>
          <cell r="H162">
            <v>0</v>
          </cell>
          <cell r="J162">
            <v>0</v>
          </cell>
          <cell r="L162">
            <v>0</v>
          </cell>
          <cell r="M162">
            <v>0</v>
          </cell>
          <cell r="N162">
            <v>0</v>
          </cell>
          <cell r="P162">
            <v>0</v>
          </cell>
        </row>
        <row r="163">
          <cell r="B163" t="str">
            <v xml:space="preserve">    a</v>
          </cell>
          <cell r="D163" t="str">
            <v xml:space="preserve"> T=10 m/m</v>
          </cell>
          <cell r="E163" t="str">
            <v>M2</v>
          </cell>
          <cell r="F163">
            <v>576</v>
          </cell>
          <cell r="G163">
            <v>1000</v>
          </cell>
          <cell r="H163">
            <v>576000</v>
          </cell>
          <cell r="I163">
            <v>1200</v>
          </cell>
          <cell r="J163">
            <v>691200</v>
          </cell>
          <cell r="K163">
            <v>1500</v>
          </cell>
          <cell r="L163">
            <v>864000</v>
          </cell>
          <cell r="M163">
            <v>1000</v>
          </cell>
          <cell r="N163">
            <v>576000</v>
          </cell>
          <cell r="O163">
            <v>1200</v>
          </cell>
          <cell r="P163">
            <v>0</v>
          </cell>
          <cell r="Q163">
            <v>950</v>
          </cell>
          <cell r="R163">
            <v>550</v>
          </cell>
        </row>
        <row r="164">
          <cell r="B164" t="str">
            <v xml:space="preserve"> b</v>
          </cell>
          <cell r="D164" t="str">
            <v xml:space="preserve"> T=20 m/m</v>
          </cell>
          <cell r="E164" t="str">
            <v>M2</v>
          </cell>
          <cell r="F164">
            <v>379</v>
          </cell>
          <cell r="G164">
            <v>1500</v>
          </cell>
          <cell r="H164">
            <v>568500</v>
          </cell>
          <cell r="I164">
            <v>2000</v>
          </cell>
          <cell r="J164">
            <v>758000</v>
          </cell>
          <cell r="K164">
            <v>1500</v>
          </cell>
          <cell r="L164">
            <v>568500</v>
          </cell>
          <cell r="M164">
            <v>1000</v>
          </cell>
          <cell r="N164">
            <v>379000</v>
          </cell>
          <cell r="O164">
            <v>2000</v>
          </cell>
          <cell r="P164">
            <v>0</v>
          </cell>
          <cell r="Q164">
            <v>1350</v>
          </cell>
          <cell r="R164">
            <v>880</v>
          </cell>
        </row>
        <row r="165">
          <cell r="B165" t="str">
            <v xml:space="preserve">  3.14</v>
          </cell>
          <cell r="D165" t="str">
            <v>물푸기공</v>
          </cell>
          <cell r="E165" t="str">
            <v>HR</v>
          </cell>
          <cell r="F165">
            <v>626</v>
          </cell>
          <cell r="G165">
            <v>9000</v>
          </cell>
          <cell r="H165">
            <v>5634000</v>
          </cell>
          <cell r="I165">
            <v>20000</v>
          </cell>
          <cell r="J165">
            <v>12520000</v>
          </cell>
          <cell r="K165">
            <v>50000</v>
          </cell>
          <cell r="L165">
            <v>31300000</v>
          </cell>
          <cell r="M165">
            <v>41000</v>
          </cell>
          <cell r="N165">
            <v>25666000</v>
          </cell>
          <cell r="O165">
            <v>79860</v>
          </cell>
          <cell r="P165">
            <v>59860</v>
          </cell>
          <cell r="Q165">
            <v>18000</v>
          </cell>
          <cell r="R165">
            <v>8300</v>
          </cell>
        </row>
        <row r="166">
          <cell r="B166" t="str">
            <v>3.15</v>
          </cell>
          <cell r="D166" t="str">
            <v>철근가공 및 조립</v>
          </cell>
          <cell r="E166">
            <v>0</v>
          </cell>
          <cell r="F166">
            <v>0</v>
          </cell>
          <cell r="H166">
            <v>0</v>
          </cell>
          <cell r="J166">
            <v>0</v>
          </cell>
          <cell r="L166">
            <v>0</v>
          </cell>
          <cell r="M166">
            <v>0</v>
          </cell>
          <cell r="N166">
            <v>0</v>
          </cell>
          <cell r="P166">
            <v>0</v>
          </cell>
        </row>
        <row r="167">
          <cell r="B167" t="str">
            <v xml:space="preserve"> b</v>
          </cell>
          <cell r="D167" t="str">
            <v>보 통</v>
          </cell>
          <cell r="E167" t="str">
            <v>TON</v>
          </cell>
          <cell r="F167">
            <v>2847.8290000000002</v>
          </cell>
          <cell r="G167">
            <v>170000</v>
          </cell>
          <cell r="H167">
            <v>484130930</v>
          </cell>
          <cell r="I167">
            <v>170000</v>
          </cell>
          <cell r="J167">
            <v>484130930</v>
          </cell>
          <cell r="K167">
            <v>200000</v>
          </cell>
          <cell r="L167">
            <v>569565800</v>
          </cell>
          <cell r="M167">
            <v>210000</v>
          </cell>
          <cell r="N167">
            <v>598044090</v>
          </cell>
          <cell r="O167">
            <v>170000</v>
          </cell>
          <cell r="P167">
            <v>0</v>
          </cell>
          <cell r="Q167">
            <v>130000</v>
          </cell>
          <cell r="R167">
            <v>130000</v>
          </cell>
        </row>
        <row r="168">
          <cell r="B168" t="str">
            <v xml:space="preserve"> c</v>
          </cell>
          <cell r="D168" t="str">
            <v>복 잡</v>
          </cell>
          <cell r="E168" t="str">
            <v>TON</v>
          </cell>
          <cell r="F168">
            <v>1868.296</v>
          </cell>
          <cell r="G168">
            <v>170000</v>
          </cell>
          <cell r="H168">
            <v>317610320</v>
          </cell>
          <cell r="I168">
            <v>170000</v>
          </cell>
          <cell r="J168">
            <v>317610320</v>
          </cell>
          <cell r="K168">
            <v>220000</v>
          </cell>
          <cell r="L168">
            <v>411025120</v>
          </cell>
          <cell r="M168">
            <v>210000</v>
          </cell>
          <cell r="N168">
            <v>392342160</v>
          </cell>
          <cell r="O168">
            <v>170000</v>
          </cell>
          <cell r="P168">
            <v>0</v>
          </cell>
          <cell r="Q168">
            <v>130000</v>
          </cell>
          <cell r="R168">
            <v>130000</v>
          </cell>
        </row>
        <row r="169">
          <cell r="B169" t="str">
            <v xml:space="preserve"> d</v>
          </cell>
          <cell r="D169" t="str">
            <v>스페이셔 설치</v>
          </cell>
          <cell r="E169" t="str">
            <v>M2</v>
          </cell>
          <cell r="F169">
            <v>23311</v>
          </cell>
          <cell r="G169">
            <v>200</v>
          </cell>
          <cell r="H169">
            <v>4662200</v>
          </cell>
          <cell r="I169">
            <v>150</v>
          </cell>
          <cell r="J169">
            <v>3496650</v>
          </cell>
          <cell r="K169">
            <v>150</v>
          </cell>
          <cell r="L169">
            <v>3496650</v>
          </cell>
          <cell r="M169">
            <v>150</v>
          </cell>
          <cell r="N169">
            <v>3496650</v>
          </cell>
          <cell r="O169">
            <v>150</v>
          </cell>
          <cell r="P169">
            <v>0</v>
          </cell>
          <cell r="Q169">
            <v>200</v>
          </cell>
          <cell r="R169">
            <v>1100</v>
          </cell>
        </row>
        <row r="170">
          <cell r="B170" t="str">
            <v>3.16</v>
          </cell>
          <cell r="D170" t="str">
            <v>콘크리트 타설공</v>
          </cell>
          <cell r="H170">
            <v>0</v>
          </cell>
          <cell r="J170">
            <v>0</v>
          </cell>
          <cell r="L170">
            <v>0</v>
          </cell>
          <cell r="M170">
            <v>0</v>
          </cell>
          <cell r="N170">
            <v>0</v>
          </cell>
          <cell r="P170">
            <v>0</v>
          </cell>
        </row>
        <row r="171">
          <cell r="B171" t="str">
            <v>b</v>
          </cell>
          <cell r="D171" t="str">
            <v>무근콘크리트 (VIB 포함)</v>
          </cell>
          <cell r="E171" t="str">
            <v>M3</v>
          </cell>
          <cell r="F171">
            <v>2264</v>
          </cell>
          <cell r="G171">
            <v>9500</v>
          </cell>
          <cell r="H171">
            <v>21508000</v>
          </cell>
          <cell r="I171">
            <v>9000</v>
          </cell>
          <cell r="J171">
            <v>20376000</v>
          </cell>
          <cell r="K171">
            <v>12000</v>
          </cell>
          <cell r="L171">
            <v>27168000</v>
          </cell>
          <cell r="M171">
            <v>12000</v>
          </cell>
          <cell r="N171">
            <v>27168000</v>
          </cell>
          <cell r="O171">
            <v>9000</v>
          </cell>
          <cell r="P171">
            <v>0</v>
          </cell>
          <cell r="Q171">
            <v>8000</v>
          </cell>
          <cell r="R171">
            <v>8200</v>
          </cell>
        </row>
        <row r="172">
          <cell r="B172" t="str">
            <v>c</v>
          </cell>
          <cell r="D172" t="str">
            <v>무근콘크리트 (VIB 제외)</v>
          </cell>
          <cell r="E172" t="str">
            <v>M3</v>
          </cell>
          <cell r="F172">
            <v>2586</v>
          </cell>
          <cell r="G172">
            <v>9500</v>
          </cell>
          <cell r="H172">
            <v>24567000</v>
          </cell>
          <cell r="I172">
            <v>9000</v>
          </cell>
          <cell r="J172">
            <v>23274000</v>
          </cell>
          <cell r="K172">
            <v>12000</v>
          </cell>
          <cell r="L172">
            <v>31032000</v>
          </cell>
          <cell r="M172">
            <v>12000</v>
          </cell>
          <cell r="N172">
            <v>31032000</v>
          </cell>
          <cell r="O172">
            <v>9000</v>
          </cell>
          <cell r="P172">
            <v>0</v>
          </cell>
          <cell r="Q172">
            <v>8000</v>
          </cell>
          <cell r="R172">
            <v>7200</v>
          </cell>
        </row>
        <row r="173">
          <cell r="B173" t="str">
            <v>d</v>
          </cell>
          <cell r="D173" t="str">
            <v>콘크리트타설(펌프카사용)</v>
          </cell>
          <cell r="H173">
            <v>0</v>
          </cell>
          <cell r="J173">
            <v>0</v>
          </cell>
          <cell r="L173">
            <v>0</v>
          </cell>
          <cell r="M173">
            <v>0</v>
          </cell>
          <cell r="N173">
            <v>0</v>
          </cell>
          <cell r="P173">
            <v>0</v>
          </cell>
        </row>
        <row r="174">
          <cell r="B174" t="str">
            <v>d-1</v>
          </cell>
          <cell r="D174" t="str">
            <v xml:space="preserve"> 0 - 15 M</v>
          </cell>
          <cell r="E174" t="str">
            <v>M3</v>
          </cell>
          <cell r="F174">
            <v>33720</v>
          </cell>
          <cell r="G174">
            <v>9500</v>
          </cell>
          <cell r="H174">
            <v>320340000</v>
          </cell>
          <cell r="I174">
            <v>9000</v>
          </cell>
          <cell r="J174">
            <v>303480000</v>
          </cell>
          <cell r="K174">
            <v>12000</v>
          </cell>
          <cell r="L174">
            <v>404640000</v>
          </cell>
          <cell r="M174">
            <v>12000</v>
          </cell>
          <cell r="N174">
            <v>404640000</v>
          </cell>
          <cell r="O174">
            <v>9000</v>
          </cell>
          <cell r="P174">
            <v>0</v>
          </cell>
          <cell r="Q174">
            <v>8000</v>
          </cell>
          <cell r="R174">
            <v>8300</v>
          </cell>
        </row>
        <row r="175">
          <cell r="B175" t="str">
            <v>d-2</v>
          </cell>
          <cell r="D175" t="str">
            <v xml:space="preserve"> 15 M 이상</v>
          </cell>
          <cell r="E175" t="str">
            <v>M3</v>
          </cell>
          <cell r="F175">
            <v>6510</v>
          </cell>
          <cell r="G175">
            <v>9500</v>
          </cell>
          <cell r="H175">
            <v>61845000</v>
          </cell>
          <cell r="I175">
            <v>9000</v>
          </cell>
          <cell r="J175">
            <v>58590000</v>
          </cell>
          <cell r="K175">
            <v>12000</v>
          </cell>
          <cell r="L175">
            <v>78120000</v>
          </cell>
          <cell r="M175">
            <v>12000</v>
          </cell>
          <cell r="N175">
            <v>78120000</v>
          </cell>
          <cell r="O175">
            <v>9000</v>
          </cell>
          <cell r="P175">
            <v>0</v>
          </cell>
          <cell r="Q175">
            <v>8000</v>
          </cell>
        </row>
        <row r="176">
          <cell r="B176" t="str">
            <v>3.17</v>
          </cell>
          <cell r="D176" t="str">
            <v>표면처리</v>
          </cell>
          <cell r="H176">
            <v>0</v>
          </cell>
          <cell r="J176">
            <v>0</v>
          </cell>
          <cell r="L176">
            <v>0</v>
          </cell>
          <cell r="M176">
            <v>0</v>
          </cell>
          <cell r="N176">
            <v>0</v>
          </cell>
          <cell r="P176">
            <v>0</v>
          </cell>
        </row>
        <row r="177">
          <cell r="B177" t="str">
            <v>a</v>
          </cell>
          <cell r="D177" t="str">
            <v>슬래브 양생</v>
          </cell>
          <cell r="E177" t="str">
            <v>M2</v>
          </cell>
          <cell r="F177">
            <v>24110</v>
          </cell>
          <cell r="G177">
            <v>300</v>
          </cell>
          <cell r="H177">
            <v>7233000</v>
          </cell>
          <cell r="I177">
            <v>300</v>
          </cell>
          <cell r="J177">
            <v>7233000</v>
          </cell>
          <cell r="K177">
            <v>350</v>
          </cell>
          <cell r="L177">
            <v>8438500</v>
          </cell>
          <cell r="M177">
            <v>300</v>
          </cell>
          <cell r="N177">
            <v>7233000</v>
          </cell>
          <cell r="O177">
            <v>500</v>
          </cell>
          <cell r="P177">
            <v>200</v>
          </cell>
          <cell r="Q177">
            <v>250</v>
          </cell>
          <cell r="R177">
            <v>220</v>
          </cell>
        </row>
        <row r="178">
          <cell r="B178" t="str">
            <v>b</v>
          </cell>
          <cell r="D178" t="str">
            <v>데크 휘니샤 면고르기</v>
          </cell>
          <cell r="E178" t="str">
            <v>M2</v>
          </cell>
          <cell r="F178">
            <v>24110</v>
          </cell>
          <cell r="G178">
            <v>300</v>
          </cell>
          <cell r="H178">
            <v>7233000</v>
          </cell>
          <cell r="I178">
            <v>300</v>
          </cell>
          <cell r="J178">
            <v>7233000</v>
          </cell>
          <cell r="K178">
            <v>4500</v>
          </cell>
          <cell r="L178">
            <v>108495000</v>
          </cell>
          <cell r="M178">
            <v>400</v>
          </cell>
          <cell r="N178">
            <v>9644000</v>
          </cell>
          <cell r="O178">
            <v>3800</v>
          </cell>
          <cell r="P178">
            <v>3500</v>
          </cell>
          <cell r="Q178">
            <v>250</v>
          </cell>
          <cell r="R178">
            <v>1100</v>
          </cell>
        </row>
        <row r="179">
          <cell r="H179">
            <v>0</v>
          </cell>
          <cell r="L179">
            <v>0</v>
          </cell>
          <cell r="M179">
            <v>0</v>
          </cell>
          <cell r="N179">
            <v>0</v>
          </cell>
          <cell r="P179">
            <v>0</v>
          </cell>
        </row>
        <row r="180">
          <cell r="H180">
            <v>0</v>
          </cell>
          <cell r="L180">
            <v>0</v>
          </cell>
          <cell r="M180">
            <v>0</v>
          </cell>
          <cell r="N180">
            <v>0</v>
          </cell>
          <cell r="P180">
            <v>0</v>
          </cell>
        </row>
        <row r="181">
          <cell r="H181">
            <v>0</v>
          </cell>
          <cell r="L181">
            <v>0</v>
          </cell>
          <cell r="M181">
            <v>0</v>
          </cell>
          <cell r="N181">
            <v>0</v>
          </cell>
          <cell r="P181">
            <v>0</v>
          </cell>
        </row>
        <row r="182">
          <cell r="H182">
            <v>0</v>
          </cell>
          <cell r="L182">
            <v>0</v>
          </cell>
          <cell r="M182">
            <v>0</v>
          </cell>
          <cell r="N182">
            <v>0</v>
          </cell>
          <cell r="P182">
            <v>0</v>
          </cell>
        </row>
        <row r="183">
          <cell r="P183">
            <v>0</v>
          </cell>
        </row>
        <row r="184">
          <cell r="P184">
            <v>0</v>
          </cell>
        </row>
        <row r="185">
          <cell r="H185">
            <v>0</v>
          </cell>
          <cell r="L185">
            <v>0</v>
          </cell>
          <cell r="M185">
            <v>0</v>
          </cell>
          <cell r="N185">
            <v>0</v>
          </cell>
          <cell r="P185">
            <v>0</v>
          </cell>
        </row>
        <row r="186">
          <cell r="H186">
            <v>0</v>
          </cell>
          <cell r="L186">
            <v>0</v>
          </cell>
          <cell r="M186">
            <v>0</v>
          </cell>
          <cell r="N186">
            <v>0</v>
          </cell>
          <cell r="P186">
            <v>0</v>
          </cell>
        </row>
        <row r="199">
          <cell r="H199">
            <v>0</v>
          </cell>
          <cell r="L199">
            <v>0</v>
          </cell>
          <cell r="M199">
            <v>0</v>
          </cell>
          <cell r="N199">
            <v>0</v>
          </cell>
          <cell r="P199">
            <v>0</v>
          </cell>
        </row>
        <row r="200">
          <cell r="D200" t="str">
            <v>철근콘크리트공사 계</v>
          </cell>
          <cell r="H200">
            <v>2529326850</v>
          </cell>
          <cell r="J200">
            <v>2348340300</v>
          </cell>
          <cell r="L200">
            <v>3461730070</v>
          </cell>
          <cell r="N200">
            <v>2905423900</v>
          </cell>
          <cell r="P200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정리"/>
      <sheetName val="단면치수"/>
      <sheetName val="G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G11"/>
      <sheetName val="G12"/>
      <sheetName val="G13"/>
      <sheetName val="G14"/>
      <sheetName val="G15"/>
      <sheetName val="G16"/>
      <sheetName val="G17"/>
      <sheetName val="G18"/>
      <sheetName val="G19"/>
      <sheetName val="G20"/>
      <sheetName val="G21"/>
      <sheetName val="G22"/>
      <sheetName val="G23"/>
      <sheetName val="G24"/>
      <sheetName val="G25"/>
      <sheetName val="G26"/>
      <sheetName val="G27"/>
      <sheetName val="G28"/>
      <sheetName val="G29"/>
      <sheetName val="G30"/>
      <sheetName val="G31"/>
      <sheetName val="G32"/>
      <sheetName val="G33"/>
      <sheetName val="G34"/>
      <sheetName val="G35"/>
      <sheetName val="G36"/>
      <sheetName val="G37"/>
      <sheetName val="G38"/>
      <sheetName val="G39"/>
      <sheetName val="G40"/>
      <sheetName val="G41"/>
      <sheetName val="G42"/>
      <sheetName val="G43"/>
      <sheetName val="G44"/>
      <sheetName val="G45"/>
      <sheetName val="G46"/>
      <sheetName val="G47"/>
      <sheetName val="G48"/>
      <sheetName val="G49"/>
      <sheetName val="G50"/>
      <sheetName val="G51"/>
      <sheetName val="G52"/>
      <sheetName val="G53"/>
      <sheetName val="G55"/>
      <sheetName val="G54"/>
      <sheetName val="G56"/>
      <sheetName val="G57"/>
      <sheetName val="G58"/>
      <sheetName val="G59"/>
      <sheetName val="G60"/>
      <sheetName val="G61"/>
      <sheetName val="G62"/>
      <sheetName val="G63"/>
      <sheetName val="G64"/>
      <sheetName val="G65"/>
      <sheetName val="G66"/>
      <sheetName val="G67"/>
      <sheetName val="G68"/>
      <sheetName val="G69"/>
      <sheetName val="G70"/>
      <sheetName val="G71"/>
      <sheetName val="G72"/>
      <sheetName val="G73"/>
      <sheetName val="G74"/>
      <sheetName val="G75"/>
      <sheetName val="G76"/>
      <sheetName val="G77"/>
      <sheetName val="G78"/>
      <sheetName val="G79"/>
      <sheetName val="단면계수"/>
      <sheetName val="터널조도"/>
    </sheetNames>
    <sheetDataSet>
      <sheetData sheetId="0" refreshError="1"/>
      <sheetData sheetId="1">
        <row r="1">
          <cell r="A1">
            <v>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일반공사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Sheet1"/>
      <sheetName val="산출내역서집계표"/>
      <sheetName val="지급자재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(간지)"/>
      <sheetName val="1.설계기준"/>
      <sheetName val="2.강상판설계"/>
      <sheetName val="2.2 단면형상"/>
      <sheetName val="2.3 작용하중"/>
      <sheetName val="2.5 단면력"/>
      <sheetName val="2.6 휨응력"/>
      <sheetName val="2.7 전단응력"/>
      <sheetName val="3.1 단면가정"/>
      <sheetName val="3.3 강상형해석"/>
      <sheetName val="3.6.2 검토단면력"/>
      <sheetName val="3.7 유효폭 산정"/>
      <sheetName val="3.8 주형응력면검토"/>
      <sheetName val="4.보강재검토"/>
      <sheetName val="5.현장이음검토"/>
      <sheetName val="6. 브라켓 검토"/>
      <sheetName val="7. 솟음량 계산"/>
      <sheetName val="9. 신축량 검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(표지)"/>
      <sheetName val="1.설계기준"/>
      <sheetName val="2.강상판설계"/>
      <sheetName val="2.2 단면형상"/>
      <sheetName val="2.3 작용하중"/>
      <sheetName val="2.5 단면력"/>
      <sheetName val="2.6 휨응력"/>
      <sheetName val="2.7 전단응력"/>
      <sheetName val="3.1 단면가정"/>
      <sheetName val="3.3 하중산정"/>
      <sheetName val="3.6.2 검토단면력"/>
      <sheetName val="3.7 유효폭 산정"/>
      <sheetName val="3.8 주형응력면검토"/>
      <sheetName val="4.보강재검토"/>
      <sheetName val="5.현장이음검토"/>
      <sheetName val="6. 브라켓 검토"/>
      <sheetName val="7. 솟음량 계산"/>
      <sheetName val="9. 신축량 검토"/>
      <sheetName val="신규일위대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설계조건"/>
      <sheetName val="need"/>
      <sheetName val="정모멘트부"/>
      <sheetName val="부모멘트부"/>
      <sheetName val="1.설계기준"/>
    </sheetNames>
    <sheetDataSet>
      <sheetData sheetId="0">
        <row r="39">
          <cell r="P39">
            <v>1100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VXXX"/>
      <sheetName val="집계표"/>
      <sheetName val="1"/>
      <sheetName val="2"/>
      <sheetName val="3"/>
      <sheetName val="4"/>
      <sheetName val="5"/>
      <sheetName val="3BL공동구 수량"/>
      <sheetName val="갑지"/>
    </sheetNames>
    <sheetDataSet>
      <sheetData sheetId="0" refreshError="1"/>
      <sheetData sheetId="1" refreshError="1"/>
      <sheetData sheetId="2" refreshError="1"/>
      <sheetData sheetId="3" refreshError="1">
        <row r="4">
          <cell r="D4">
            <v>1</v>
          </cell>
          <cell r="E4" t="str">
            <v>식</v>
          </cell>
          <cell r="G4">
            <v>13664900</v>
          </cell>
          <cell r="I4">
            <v>3483960</v>
          </cell>
          <cell r="K4">
            <v>10180940</v>
          </cell>
          <cell r="M4">
            <v>0</v>
          </cell>
        </row>
        <row r="5">
          <cell r="G5">
            <v>13664900</v>
          </cell>
          <cell r="I5">
            <v>3483960</v>
          </cell>
          <cell r="K5">
            <v>10180940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1366154</v>
          </cell>
        </row>
        <row r="7">
          <cell r="G7">
            <v>15031054</v>
          </cell>
        </row>
        <row r="8">
          <cell r="G8" t="str">
            <v>(V.A.T별도)</v>
          </cell>
        </row>
        <row r="30">
          <cell r="C30" t="str">
            <v>플랜터H400,W400</v>
          </cell>
          <cell r="D30">
            <v>23.1</v>
          </cell>
          <cell r="E30" t="str">
            <v>m2</v>
          </cell>
          <cell r="F30">
            <v>165000</v>
          </cell>
          <cell r="G30">
            <v>3811500</v>
          </cell>
          <cell r="H30">
            <v>70000</v>
          </cell>
          <cell r="I30">
            <v>1617000</v>
          </cell>
          <cell r="J30">
            <v>95000</v>
          </cell>
          <cell r="K30">
            <v>2194500</v>
          </cell>
          <cell r="L30">
            <v>0</v>
          </cell>
          <cell r="M30">
            <v>0</v>
          </cell>
        </row>
        <row r="31">
          <cell r="C31" t="str">
            <v>점토벽돌포장230x114xT60,레드</v>
          </cell>
          <cell r="D31">
            <v>161.5</v>
          </cell>
          <cell r="E31" t="str">
            <v>m2</v>
          </cell>
          <cell r="F31">
            <v>38000</v>
          </cell>
          <cell r="G31">
            <v>6137000</v>
          </cell>
          <cell r="H31">
            <v>7200</v>
          </cell>
          <cell r="I31">
            <v>1162800</v>
          </cell>
          <cell r="J31">
            <v>30800</v>
          </cell>
          <cell r="K31">
            <v>4974200</v>
          </cell>
          <cell r="L31">
            <v>0</v>
          </cell>
          <cell r="M31">
            <v>0</v>
          </cell>
        </row>
        <row r="32">
          <cell r="C32" t="str">
            <v>점토벽돌포장230x114xT60,핑크</v>
          </cell>
          <cell r="D32">
            <v>4.4000000000000004</v>
          </cell>
          <cell r="E32" t="str">
            <v>m2</v>
          </cell>
          <cell r="F32">
            <v>38000</v>
          </cell>
          <cell r="G32">
            <v>167200</v>
          </cell>
          <cell r="H32">
            <v>7200</v>
          </cell>
          <cell r="I32">
            <v>31680</v>
          </cell>
          <cell r="J32">
            <v>30800</v>
          </cell>
          <cell r="K32">
            <v>135520</v>
          </cell>
          <cell r="L32">
            <v>0</v>
          </cell>
          <cell r="M32">
            <v>0</v>
          </cell>
        </row>
        <row r="33">
          <cell r="C33" t="str">
            <v>점토벽돌포장230x114xT60,아이보리</v>
          </cell>
          <cell r="D33">
            <v>93.4</v>
          </cell>
          <cell r="E33" t="str">
            <v>m2</v>
          </cell>
          <cell r="F33">
            <v>38000</v>
          </cell>
          <cell r="G33">
            <v>3549200</v>
          </cell>
          <cell r="H33">
            <v>7200</v>
          </cell>
          <cell r="I33">
            <v>672480</v>
          </cell>
          <cell r="J33">
            <v>30800</v>
          </cell>
          <cell r="K33">
            <v>2876720</v>
          </cell>
          <cell r="L33">
            <v>0</v>
          </cell>
          <cell r="M33">
            <v>0</v>
          </cell>
        </row>
        <row r="34">
          <cell r="G34">
            <v>13664900</v>
          </cell>
          <cell r="I34">
            <v>3483960</v>
          </cell>
          <cell r="K34">
            <v>10180940</v>
          </cell>
          <cell r="M34">
            <v>0</v>
          </cell>
        </row>
      </sheetData>
      <sheetData sheetId="4" refreshError="1">
        <row r="4">
          <cell r="D4">
            <v>1</v>
          </cell>
          <cell r="E4" t="str">
            <v>식</v>
          </cell>
          <cell r="G4">
            <v>9888100</v>
          </cell>
          <cell r="I4">
            <v>2394000</v>
          </cell>
          <cell r="K4">
            <v>7494100</v>
          </cell>
          <cell r="M4">
            <v>0</v>
          </cell>
        </row>
        <row r="5">
          <cell r="G5">
            <v>9888100</v>
          </cell>
          <cell r="I5">
            <v>2394000</v>
          </cell>
          <cell r="K5">
            <v>7494100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988567</v>
          </cell>
        </row>
        <row r="7">
          <cell r="G7">
            <v>10876667</v>
          </cell>
        </row>
        <row r="8">
          <cell r="G8" t="str">
            <v>(V.A.T별도)</v>
          </cell>
        </row>
        <row r="30">
          <cell r="C30" t="str">
            <v>점토벽돌포장230x114xT60,핑크</v>
          </cell>
          <cell r="D30">
            <v>119.5</v>
          </cell>
          <cell r="E30" t="str">
            <v>m2</v>
          </cell>
          <cell r="F30">
            <v>38000</v>
          </cell>
          <cell r="G30">
            <v>4541000</v>
          </cell>
          <cell r="H30">
            <v>7200</v>
          </cell>
          <cell r="I30">
            <v>860400</v>
          </cell>
          <cell r="J30">
            <v>30800</v>
          </cell>
          <cell r="K30">
            <v>3680600</v>
          </cell>
          <cell r="L30">
            <v>0</v>
          </cell>
          <cell r="M30">
            <v>0</v>
          </cell>
        </row>
        <row r="31">
          <cell r="C31" t="str">
            <v>점토벽돌포장230x114xT60,아이보리</v>
          </cell>
          <cell r="D31">
            <v>54</v>
          </cell>
          <cell r="E31" t="str">
            <v>m2</v>
          </cell>
          <cell r="F31">
            <v>38000</v>
          </cell>
          <cell r="G31">
            <v>2052000</v>
          </cell>
          <cell r="H31">
            <v>7200</v>
          </cell>
          <cell r="I31">
            <v>388800</v>
          </cell>
          <cell r="J31">
            <v>30800</v>
          </cell>
          <cell r="K31">
            <v>1663200</v>
          </cell>
          <cell r="L31">
            <v>0</v>
          </cell>
          <cell r="M31">
            <v>0</v>
          </cell>
        </row>
        <row r="32">
          <cell r="C32" t="str">
            <v>포장경계석120x120x1000,직선</v>
          </cell>
          <cell r="D32">
            <v>6.9</v>
          </cell>
          <cell r="E32" t="str">
            <v>m</v>
          </cell>
          <cell r="F32">
            <v>22000</v>
          </cell>
          <cell r="G32">
            <v>151800</v>
          </cell>
          <cell r="H32">
            <v>7000</v>
          </cell>
          <cell r="I32">
            <v>48300</v>
          </cell>
          <cell r="J32">
            <v>15000</v>
          </cell>
          <cell r="K32">
            <v>103500</v>
          </cell>
          <cell r="L32">
            <v>0</v>
          </cell>
          <cell r="M32">
            <v>0</v>
          </cell>
        </row>
        <row r="33">
          <cell r="C33" t="str">
            <v>점토경계블럭230x114xT76</v>
          </cell>
          <cell r="D33">
            <v>73.099999999999994</v>
          </cell>
          <cell r="E33" t="str">
            <v>m</v>
          </cell>
          <cell r="F33">
            <v>43000</v>
          </cell>
          <cell r="G33">
            <v>3143300</v>
          </cell>
          <cell r="H33">
            <v>15000</v>
          </cell>
          <cell r="I33">
            <v>1096500</v>
          </cell>
          <cell r="J33">
            <v>28000</v>
          </cell>
          <cell r="K33">
            <v>2046800</v>
          </cell>
          <cell r="L33">
            <v>0</v>
          </cell>
          <cell r="M33">
            <v>0</v>
          </cell>
        </row>
        <row r="34">
          <cell r="G34">
            <v>9888100</v>
          </cell>
          <cell r="I34">
            <v>2394000</v>
          </cell>
          <cell r="K34">
            <v>7494100</v>
          </cell>
          <cell r="M34">
            <v>0</v>
          </cell>
        </row>
      </sheetData>
      <sheetData sheetId="5" refreshError="1">
        <row r="4">
          <cell r="D4">
            <v>1</v>
          </cell>
          <cell r="E4" t="str">
            <v>식</v>
          </cell>
          <cell r="G4">
            <v>72944700</v>
          </cell>
          <cell r="I4">
            <v>14825860</v>
          </cell>
          <cell r="K4">
            <v>58118840</v>
          </cell>
          <cell r="M4">
            <v>0</v>
          </cell>
        </row>
        <row r="5">
          <cell r="G5">
            <v>72944700</v>
          </cell>
          <cell r="I5">
            <v>14825860</v>
          </cell>
          <cell r="K5">
            <v>58118840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7292679</v>
          </cell>
        </row>
        <row r="7">
          <cell r="G7">
            <v>80237379</v>
          </cell>
        </row>
        <row r="8">
          <cell r="G8" t="str">
            <v>(V.A.T별도)</v>
          </cell>
        </row>
        <row r="30">
          <cell r="C30" t="str">
            <v>등의자W660xL1800</v>
          </cell>
          <cell r="D30">
            <v>4</v>
          </cell>
          <cell r="E30" t="str">
            <v>EA</v>
          </cell>
          <cell r="F30">
            <v>388000</v>
          </cell>
          <cell r="G30">
            <v>1552000</v>
          </cell>
          <cell r="H30">
            <v>38000</v>
          </cell>
          <cell r="I30">
            <v>152000</v>
          </cell>
          <cell r="J30">
            <v>350000</v>
          </cell>
          <cell r="K30">
            <v>1400000</v>
          </cell>
          <cell r="L30">
            <v>0</v>
          </cell>
          <cell r="M30">
            <v>0</v>
          </cell>
        </row>
        <row r="31">
          <cell r="C31" t="str">
            <v>트랠리스(문주형)H3700</v>
          </cell>
          <cell r="D31">
            <v>2</v>
          </cell>
          <cell r="E31" t="str">
            <v>EA</v>
          </cell>
          <cell r="F31">
            <v>11000000</v>
          </cell>
          <cell r="G31">
            <v>22000000</v>
          </cell>
          <cell r="H31">
            <v>1500000</v>
          </cell>
          <cell r="I31">
            <v>3000000</v>
          </cell>
          <cell r="J31">
            <v>9500000</v>
          </cell>
          <cell r="K31">
            <v>19000000</v>
          </cell>
          <cell r="L31">
            <v>0</v>
          </cell>
          <cell r="M31">
            <v>0</v>
          </cell>
        </row>
        <row r="32">
          <cell r="C32" t="str">
            <v>트랠리스(열주형)H3700</v>
          </cell>
          <cell r="D32">
            <v>2</v>
          </cell>
          <cell r="E32" t="str">
            <v>EA</v>
          </cell>
          <cell r="F32">
            <v>2500000</v>
          </cell>
          <cell r="G32">
            <v>5000000</v>
          </cell>
          <cell r="H32">
            <v>500000</v>
          </cell>
          <cell r="I32">
            <v>1000000</v>
          </cell>
          <cell r="J32">
            <v>2000000</v>
          </cell>
          <cell r="K32">
            <v>4000000</v>
          </cell>
          <cell r="L32">
            <v>0</v>
          </cell>
          <cell r="M32">
            <v>0</v>
          </cell>
        </row>
        <row r="33">
          <cell r="C33" t="str">
            <v>점토벽돌포장230x114xT60,레드</v>
          </cell>
          <cell r="D33">
            <v>112.8</v>
          </cell>
          <cell r="E33" t="str">
            <v>m2</v>
          </cell>
          <cell r="F33">
            <v>38000</v>
          </cell>
          <cell r="G33">
            <v>4286400</v>
          </cell>
          <cell r="H33">
            <v>7200</v>
          </cell>
          <cell r="I33">
            <v>812160</v>
          </cell>
          <cell r="J33">
            <v>30800</v>
          </cell>
          <cell r="K33">
            <v>3474240</v>
          </cell>
          <cell r="L33">
            <v>0</v>
          </cell>
          <cell r="M33">
            <v>0</v>
          </cell>
        </row>
        <row r="34">
          <cell r="C34" t="str">
            <v>점토벽돌포장230x114xT60,아이보리</v>
          </cell>
          <cell r="D34">
            <v>738.5</v>
          </cell>
          <cell r="E34" t="str">
            <v>m2</v>
          </cell>
          <cell r="F34">
            <v>38000</v>
          </cell>
          <cell r="G34">
            <v>28063000</v>
          </cell>
          <cell r="H34">
            <v>7200</v>
          </cell>
          <cell r="I34">
            <v>5317200</v>
          </cell>
          <cell r="J34">
            <v>30800</v>
          </cell>
          <cell r="K34">
            <v>22745800</v>
          </cell>
          <cell r="L34">
            <v>0</v>
          </cell>
          <cell r="M34">
            <v>0</v>
          </cell>
        </row>
        <row r="35">
          <cell r="C35" t="str">
            <v>포장경계석120x120x1000,직선</v>
          </cell>
          <cell r="D35">
            <v>2</v>
          </cell>
          <cell r="E35" t="str">
            <v>m</v>
          </cell>
          <cell r="F35">
            <v>22000</v>
          </cell>
          <cell r="G35">
            <v>44000</v>
          </cell>
          <cell r="H35">
            <v>7000</v>
          </cell>
          <cell r="I35">
            <v>14000</v>
          </cell>
          <cell r="J35">
            <v>15000</v>
          </cell>
          <cell r="K35">
            <v>30000</v>
          </cell>
          <cell r="L35">
            <v>0</v>
          </cell>
          <cell r="M35">
            <v>0</v>
          </cell>
        </row>
        <row r="36">
          <cell r="C36" t="str">
            <v>점토경계블럭230x114xT76</v>
          </cell>
          <cell r="D36">
            <v>240.1</v>
          </cell>
          <cell r="E36" t="str">
            <v>m</v>
          </cell>
          <cell r="F36">
            <v>43000</v>
          </cell>
          <cell r="G36">
            <v>10324300</v>
          </cell>
          <cell r="H36">
            <v>15000</v>
          </cell>
          <cell r="I36">
            <v>3601500</v>
          </cell>
          <cell r="J36">
            <v>28000</v>
          </cell>
          <cell r="K36">
            <v>6722800</v>
          </cell>
          <cell r="L36">
            <v>0</v>
          </cell>
          <cell r="M36">
            <v>0</v>
          </cell>
        </row>
        <row r="37">
          <cell r="C37" t="str">
            <v>집수정750x650</v>
          </cell>
          <cell r="D37">
            <v>4</v>
          </cell>
          <cell r="E37" t="str">
            <v>EA</v>
          </cell>
          <cell r="F37">
            <v>183000</v>
          </cell>
          <cell r="G37">
            <v>732000</v>
          </cell>
          <cell r="H37">
            <v>100000</v>
          </cell>
          <cell r="I37">
            <v>400000</v>
          </cell>
          <cell r="J37">
            <v>83000</v>
          </cell>
          <cell r="K37">
            <v>332000</v>
          </cell>
          <cell r="L37">
            <v>0</v>
          </cell>
          <cell r="M37">
            <v>0</v>
          </cell>
        </row>
        <row r="38">
          <cell r="C38" t="str">
            <v>흄관D300</v>
          </cell>
          <cell r="D38">
            <v>23</v>
          </cell>
          <cell r="E38" t="str">
            <v>m</v>
          </cell>
          <cell r="F38">
            <v>41000</v>
          </cell>
          <cell r="G38">
            <v>943000</v>
          </cell>
          <cell r="H38">
            <v>23000</v>
          </cell>
          <cell r="I38">
            <v>529000</v>
          </cell>
          <cell r="J38">
            <v>18000</v>
          </cell>
          <cell r="K38">
            <v>414000</v>
          </cell>
          <cell r="L38">
            <v>0</v>
          </cell>
          <cell r="M38">
            <v>0</v>
          </cell>
        </row>
        <row r="39">
          <cell r="G39">
            <v>72944700</v>
          </cell>
          <cell r="I39">
            <v>14825860</v>
          </cell>
          <cell r="K39">
            <v>58118840</v>
          </cell>
          <cell r="M39">
            <v>0</v>
          </cell>
        </row>
      </sheetData>
      <sheetData sheetId="6" refreshError="1">
        <row r="4">
          <cell r="D4">
            <v>1</v>
          </cell>
          <cell r="E4" t="str">
            <v>식</v>
          </cell>
          <cell r="G4">
            <v>3167200</v>
          </cell>
          <cell r="I4">
            <v>1375700</v>
          </cell>
          <cell r="K4">
            <v>1689500</v>
          </cell>
          <cell r="M4">
            <v>102000</v>
          </cell>
        </row>
        <row r="5">
          <cell r="G5">
            <v>3167200</v>
          </cell>
          <cell r="I5">
            <v>1375700</v>
          </cell>
          <cell r="K5">
            <v>1689500</v>
          </cell>
          <cell r="M5">
            <v>102000</v>
          </cell>
        </row>
        <row r="6">
          <cell r="D6">
            <v>1</v>
          </cell>
          <cell r="E6" t="str">
            <v>식</v>
          </cell>
          <cell r="G6">
            <v>316642</v>
          </cell>
        </row>
        <row r="7">
          <cell r="G7">
            <v>3483842</v>
          </cell>
        </row>
        <row r="8">
          <cell r="G8" t="str">
            <v>(V.A.T별도)</v>
          </cell>
        </row>
        <row r="30">
          <cell r="C30" t="str">
            <v>포장경계석120x120x1000,직선</v>
          </cell>
          <cell r="D30">
            <v>7.1</v>
          </cell>
          <cell r="E30" t="str">
            <v>m</v>
          </cell>
          <cell r="F30">
            <v>22000</v>
          </cell>
          <cell r="G30">
            <v>156200</v>
          </cell>
          <cell r="H30">
            <v>7000</v>
          </cell>
          <cell r="I30">
            <v>49700</v>
          </cell>
          <cell r="J30">
            <v>15000</v>
          </cell>
          <cell r="K30">
            <v>106500</v>
          </cell>
          <cell r="L30">
            <v>0</v>
          </cell>
          <cell r="M30">
            <v>0</v>
          </cell>
        </row>
        <row r="31">
          <cell r="C31" t="str">
            <v>소형고압블럭225x112.5x80,적색</v>
          </cell>
          <cell r="D31">
            <v>53</v>
          </cell>
          <cell r="E31" t="str">
            <v>m2</v>
          </cell>
          <cell r="F31">
            <v>15500</v>
          </cell>
          <cell r="G31">
            <v>821500</v>
          </cell>
          <cell r="H31">
            <v>6500</v>
          </cell>
          <cell r="I31">
            <v>344500</v>
          </cell>
          <cell r="J31">
            <v>8500</v>
          </cell>
          <cell r="K31">
            <v>450500</v>
          </cell>
          <cell r="L31">
            <v>500</v>
          </cell>
          <cell r="M31">
            <v>26500</v>
          </cell>
        </row>
        <row r="32">
          <cell r="C32" t="str">
            <v>소형고압블럭225x112.5x80,회색</v>
          </cell>
          <cell r="D32">
            <v>151</v>
          </cell>
          <cell r="E32" t="str">
            <v>m2</v>
          </cell>
          <cell r="F32">
            <v>14500</v>
          </cell>
          <cell r="G32">
            <v>2189500</v>
          </cell>
          <cell r="H32">
            <v>6500</v>
          </cell>
          <cell r="I32">
            <v>981500</v>
          </cell>
          <cell r="J32">
            <v>7500</v>
          </cell>
          <cell r="K32">
            <v>1132500</v>
          </cell>
          <cell r="L32">
            <v>500</v>
          </cell>
          <cell r="M32">
            <v>75500</v>
          </cell>
        </row>
        <row r="33">
          <cell r="G33">
            <v>3167200</v>
          </cell>
          <cell r="I33">
            <v>1375700</v>
          </cell>
          <cell r="K33">
            <v>1689500</v>
          </cell>
          <cell r="M33">
            <v>102000</v>
          </cell>
        </row>
      </sheetData>
      <sheetData sheetId="7" refreshError="1">
        <row r="4">
          <cell r="D4">
            <v>1</v>
          </cell>
          <cell r="E4" t="str">
            <v>식</v>
          </cell>
          <cell r="G4">
            <v>29088600</v>
          </cell>
          <cell r="I4">
            <v>8803640</v>
          </cell>
          <cell r="K4">
            <v>20284960</v>
          </cell>
          <cell r="M4">
            <v>0</v>
          </cell>
        </row>
        <row r="5">
          <cell r="G5">
            <v>29088600</v>
          </cell>
          <cell r="I5">
            <v>8803640</v>
          </cell>
          <cell r="K5">
            <v>20284960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2908146</v>
          </cell>
        </row>
        <row r="7">
          <cell r="G7">
            <v>31996746</v>
          </cell>
        </row>
        <row r="8">
          <cell r="G8" t="str">
            <v>(V.A.T별도)</v>
          </cell>
        </row>
        <row r="30">
          <cell r="C30" t="str">
            <v>플랜터(마그마벽돌)H400</v>
          </cell>
          <cell r="D30">
            <v>51.2</v>
          </cell>
          <cell r="E30" t="str">
            <v>m</v>
          </cell>
          <cell r="F30">
            <v>99000</v>
          </cell>
          <cell r="G30">
            <v>5068800</v>
          </cell>
          <cell r="H30">
            <v>46000</v>
          </cell>
          <cell r="I30">
            <v>2355200</v>
          </cell>
          <cell r="J30">
            <v>53000</v>
          </cell>
          <cell r="K30">
            <v>2713600</v>
          </cell>
          <cell r="L30">
            <v>0</v>
          </cell>
          <cell r="M30">
            <v>0</v>
          </cell>
        </row>
        <row r="31">
          <cell r="C31" t="str">
            <v>플랜터(마그마벽돌)H800</v>
          </cell>
          <cell r="D31">
            <v>66.7</v>
          </cell>
          <cell r="E31" t="str">
            <v>m</v>
          </cell>
          <cell r="F31">
            <v>116000</v>
          </cell>
          <cell r="G31">
            <v>7737200</v>
          </cell>
          <cell r="H31">
            <v>50000</v>
          </cell>
          <cell r="I31">
            <v>3335000</v>
          </cell>
          <cell r="J31">
            <v>66000</v>
          </cell>
          <cell r="K31">
            <v>4402200</v>
          </cell>
          <cell r="L31">
            <v>0</v>
          </cell>
          <cell r="M31">
            <v>0</v>
          </cell>
        </row>
        <row r="32">
          <cell r="C32" t="str">
            <v>점토벽돌포장230x114xT60,레드</v>
          </cell>
          <cell r="D32">
            <v>321.2</v>
          </cell>
          <cell r="E32" t="str">
            <v>m2</v>
          </cell>
          <cell r="F32">
            <v>38000</v>
          </cell>
          <cell r="G32">
            <v>12205600</v>
          </cell>
          <cell r="H32">
            <v>7200</v>
          </cell>
          <cell r="I32">
            <v>2312640</v>
          </cell>
          <cell r="J32">
            <v>30800</v>
          </cell>
          <cell r="K32">
            <v>9892960</v>
          </cell>
          <cell r="L32">
            <v>0</v>
          </cell>
          <cell r="M32">
            <v>0</v>
          </cell>
        </row>
        <row r="33">
          <cell r="C33" t="str">
            <v>점토벽돌포장230x114xT60,핑크</v>
          </cell>
          <cell r="D33">
            <v>6.7</v>
          </cell>
          <cell r="E33" t="str">
            <v>m2</v>
          </cell>
          <cell r="F33">
            <v>38000</v>
          </cell>
          <cell r="G33">
            <v>254600</v>
          </cell>
          <cell r="H33">
            <v>7200</v>
          </cell>
          <cell r="I33">
            <v>48240</v>
          </cell>
          <cell r="J33">
            <v>30800</v>
          </cell>
          <cell r="K33">
            <v>206360</v>
          </cell>
          <cell r="L33">
            <v>0</v>
          </cell>
          <cell r="M33">
            <v>0</v>
          </cell>
        </row>
        <row r="34">
          <cell r="C34" t="str">
            <v>점토벽돌포장230x114xT60,아이보리</v>
          </cell>
          <cell r="D34">
            <v>94.8</v>
          </cell>
          <cell r="E34" t="str">
            <v>m2</v>
          </cell>
          <cell r="F34">
            <v>38000</v>
          </cell>
          <cell r="G34">
            <v>3602400</v>
          </cell>
          <cell r="H34">
            <v>7200</v>
          </cell>
          <cell r="I34">
            <v>682560</v>
          </cell>
          <cell r="J34">
            <v>30800</v>
          </cell>
          <cell r="K34">
            <v>2919840</v>
          </cell>
          <cell r="L34">
            <v>0</v>
          </cell>
          <cell r="M34">
            <v>0</v>
          </cell>
        </row>
        <row r="35">
          <cell r="C35" t="str">
            <v>포장경계석120x120x1000,직선</v>
          </cell>
          <cell r="D35">
            <v>10</v>
          </cell>
          <cell r="E35" t="str">
            <v>m</v>
          </cell>
          <cell r="F35">
            <v>22000</v>
          </cell>
          <cell r="G35">
            <v>220000</v>
          </cell>
          <cell r="H35">
            <v>7000</v>
          </cell>
          <cell r="I35">
            <v>70000</v>
          </cell>
          <cell r="J35">
            <v>15000</v>
          </cell>
          <cell r="K35">
            <v>150000</v>
          </cell>
          <cell r="L35">
            <v>0</v>
          </cell>
          <cell r="M35">
            <v>0</v>
          </cell>
        </row>
        <row r="36">
          <cell r="G36">
            <v>29088600</v>
          </cell>
          <cell r="I36">
            <v>8803640</v>
          </cell>
          <cell r="K36">
            <v>20284960</v>
          </cell>
          <cell r="M36">
            <v>0</v>
          </cell>
        </row>
      </sheetData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VXXXXX"/>
      <sheetName val="일위대가"/>
      <sheetName val="일위대가(내역)"/>
      <sheetName val="[수목일위.XLS][수목일위.XLS]el\설계서\수목일위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Sheet3"/>
      <sheetName val="___"/>
      <sheetName val="터널구조물산근"/>
      <sheetName val="도로구조물산근"/>
      <sheetName val="Sheet1"/>
      <sheetName val="Sheet2"/>
      <sheetName val="터널굴착단산"/>
      <sheetName val="장약패턴90M2"/>
      <sheetName val="토공산근"/>
      <sheetName val="단가산출근거"/>
      <sheetName val="설계가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구조물공수량명세서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PACKING LIST"/>
      <sheetName val="조경공사(총괄)"/>
      <sheetName val="내역"/>
      <sheetName val="수목일위"/>
      <sheetName val="기초일위"/>
      <sheetName val="시설일위"/>
      <sheetName val="지주목 및 비료산출기준"/>
      <sheetName val="지주목및비료산출"/>
      <sheetName val="시설물수량산출서"/>
      <sheetName val="노임"/>
      <sheetName val="기계경비산출기준"/>
      <sheetName val="DATE"/>
      <sheetName val="건축2"/>
      <sheetName val="원가"/>
      <sheetName val="금액"/>
      <sheetName val="원가서"/>
      <sheetName val="수량집계A"/>
      <sheetName val="철근집계A"/>
      <sheetName val="계산서(곡선부)"/>
      <sheetName val="-치수표(곡선부)"/>
      <sheetName val="수목데이타"/>
      <sheetName val="1,2공구원가계산서"/>
      <sheetName val="2공구산출내역"/>
      <sheetName val="1공구산출내역서"/>
      <sheetName val="준검 내역서"/>
      <sheetName val="원가계산서"/>
      <sheetName val="투찰"/>
      <sheetName val="변경내역"/>
      <sheetName val="변수값"/>
      <sheetName val="중기상차"/>
      <sheetName val="AS복구"/>
      <sheetName val="중기터파기"/>
      <sheetName val="진주방향"/>
      <sheetName val="총괄내역서"/>
      <sheetName val="물가시세"/>
      <sheetName val="일위대가표"/>
      <sheetName val="일위대가 "/>
      <sheetName val="AS포장복구 "/>
      <sheetName val="한강운반비"/>
      <sheetName val="1. 설계예산서"/>
      <sheetName val="2. 목차"/>
      <sheetName val="3.설계설명서"/>
      <sheetName val="4.시방서갑지"/>
      <sheetName val="5.시방서(일반시방서)"/>
      <sheetName val="6.시방서갑지(특기)"/>
      <sheetName val="7.예정공정표"/>
      <sheetName val="예정공정표"/>
      <sheetName val="8. 설계예산서"/>
      <sheetName val="16.설계서용지(갑)"/>
      <sheetName val="17. 내역서갑지"/>
      <sheetName val="공종별집계표"/>
      <sheetName val="내 역 서"/>
      <sheetName val="일 위 대 가 표"/>
      <sheetName val="일위대가표(자동제어반제작)"/>
      <sheetName val="수 량 산 출 서"/>
      <sheetName val="계통도갑지"/>
      <sheetName val="수량산출"/>
      <sheetName val="토공"/>
      <sheetName val="조건"/>
      <sheetName val="전차선로 물량표"/>
      <sheetName val="#REF"/>
      <sheetName val="자재"/>
      <sheetName val="공통(20-91)"/>
      <sheetName val="장비집계"/>
      <sheetName val="공사개요"/>
      <sheetName val="문학간접"/>
      <sheetName val="간접"/>
      <sheetName val="공사비산출내역"/>
      <sheetName val="내역서"/>
      <sheetName val="견적"/>
      <sheetName val="별표집계"/>
      <sheetName val="실행(ALT1)"/>
      <sheetName val="노무"/>
      <sheetName val="가설공사비"/>
      <sheetName val="도로구조공사비"/>
      <sheetName val="도로토공공사비"/>
      <sheetName val="여수토공사비"/>
      <sheetName val="Total"/>
      <sheetName val="단가대비표"/>
      <sheetName val="BOJUNGGM"/>
      <sheetName val="연습"/>
      <sheetName val="실행(표지,갑,을)"/>
      <sheetName val="b_balju_cho"/>
      <sheetName val="nys"/>
      <sheetName val="2003상반기노임기준"/>
      <sheetName val="1차증가원가계산"/>
      <sheetName val="기준액"/>
      <sheetName val="기초단가"/>
      <sheetName val="수량산출서"/>
      <sheetName val="공사설명서"/>
      <sheetName val="일위목록"/>
      <sheetName val="관접합및부설"/>
      <sheetName val="단가"/>
      <sheetName val="요율"/>
      <sheetName val="노임단가"/>
      <sheetName val="갑지"/>
      <sheetName val="전기일위목록"/>
      <sheetName val="전기대가"/>
      <sheetName val="산출조서표지"/>
      <sheetName val="공량산출"/>
      <sheetName val="단가산출_목록"/>
      <sheetName val="전익자재"/>
      <sheetName val="중기조종사 단위단가"/>
      <sheetName val="CON'C"/>
      <sheetName val="설계서(본관)"/>
      <sheetName val="포장재료집계표"/>
      <sheetName val="가시설"/>
      <sheetName val="제출내역 (2)"/>
      <sheetName val="부대내역"/>
      <sheetName val="자재단가조사표-수목"/>
      <sheetName val="계정"/>
      <sheetName val="관급자재"/>
      <sheetName val="폐기물"/>
      <sheetName val="COVER"/>
      <sheetName val="다공관8"/>
      <sheetName val="다공관12"/>
      <sheetName val="다공관20"/>
      <sheetName val="다공관22"/>
      <sheetName val="영구ANCHOR(1사면)"/>
      <sheetName val="영구ANCHOR(8-2사면)"/>
      <sheetName val="격자블럭공"/>
      <sheetName val="격자블럭호표"/>
      <sheetName val="기초자료"/>
      <sheetName val="장비손료"/>
      <sheetName val="시설물일위"/>
      <sheetName val="가설공사"/>
      <sheetName val="단가결정"/>
      <sheetName val="내역아"/>
      <sheetName val="울타리"/>
      <sheetName val="데리네이타현황"/>
      <sheetName val="단위단가"/>
      <sheetName val="일위산출"/>
      <sheetName val="2호맨홀공제수량"/>
      <sheetName val="값"/>
      <sheetName val="버스운행안내"/>
      <sheetName val="근태계획서"/>
      <sheetName val="예방접종계획"/>
      <sheetName val="골재집계"/>
      <sheetName val="-레미콘집계"/>
      <sheetName val="-몰탈콘크리트"/>
      <sheetName val="자갈,시멘트,모래산출"/>
      <sheetName val="-철근집계"/>
      <sheetName val="포장재료(1)"/>
      <sheetName val="-흄관집계"/>
      <sheetName val="결재판"/>
      <sheetName val="을지"/>
      <sheetName val="카렌스센터계량기설치공사"/>
      <sheetName val="FB25JN"/>
      <sheetName val="토공총괄표"/>
      <sheetName val="6호기"/>
      <sheetName val="공사요율산출표"/>
      <sheetName val="16-1"/>
      <sheetName val="삭제금지단가"/>
      <sheetName val="2000.11월설계내역"/>
      <sheetName val="계획금액"/>
      <sheetName val="기본단가표"/>
      <sheetName val="수목표준대가"/>
      <sheetName val="자료"/>
      <sheetName val="공구원가계산"/>
      <sheetName val="자재단가"/>
      <sheetName val="산출기초"/>
      <sheetName val="골조-APT 갑지"/>
      <sheetName val="제잡비계산"/>
      <sheetName val="세부내역"/>
      <sheetName val="인건비"/>
      <sheetName val="코드"/>
      <sheetName val="증감내역서"/>
      <sheetName val="건축"/>
      <sheetName val="입력"/>
      <sheetName val="안내"/>
      <sheetName val="DATA"/>
      <sheetName val="식재"/>
      <sheetName val="시설물"/>
      <sheetName val="식재출력용"/>
      <sheetName val="유지관리"/>
      <sheetName val="입찰견적보고서"/>
      <sheetName val="원가계산"/>
      <sheetName val="원가계산 (2)"/>
      <sheetName val="소비자가"/>
      <sheetName val="배수장토목공사비"/>
      <sheetName val="용역비내역-진짜"/>
      <sheetName val="금액내역서"/>
      <sheetName val="기준비용"/>
      <sheetName val="내역서생태통로"/>
      <sheetName val="원가계산(생태통로)"/>
      <sheetName val="생태통로"/>
      <sheetName val="내역서(석산부지)"/>
      <sheetName val="원가계산(석산부지)"/>
      <sheetName val="석산부지녹화"/>
      <sheetName val="일위대가목록(식재)"/>
      <sheetName val="일위대가 (식재)"/>
      <sheetName val="자재단가(식재)"/>
      <sheetName val="노임단가(식재)"/>
      <sheetName val="70%"/>
      <sheetName val="설명"/>
      <sheetName val="참조 (2)"/>
      <sheetName val="실행대비"/>
      <sheetName val="자판실행"/>
      <sheetName val="경영"/>
      <sheetName val="98년"/>
      <sheetName val="실적"/>
      <sheetName val="LP-S"/>
      <sheetName val="수목단가"/>
      <sheetName val="시설수량표"/>
      <sheetName val="식재수량표"/>
      <sheetName val="도급기성"/>
      <sheetName val="단가산출서"/>
      <sheetName val="전체"/>
      <sheetName val="이름표지정"/>
      <sheetName val="신청서"/>
      <sheetName val="콘크스"/>
      <sheetName val="건축-물가변동"/>
      <sheetName val="A-4"/>
      <sheetName val="노임이"/>
      <sheetName val="Recovered_Sheet1"/>
      <sheetName val="수량계표"/>
      <sheetName val="WORK"/>
      <sheetName val="기초입력 DATA"/>
      <sheetName val="Sheet1 (2)"/>
      <sheetName val="갈현동"/>
      <sheetName val="대비표"/>
      <sheetName val="설계예산서"/>
      <sheetName val="기초코드"/>
      <sheetName val="예산내역서"/>
      <sheetName val="팔당터널(1공구)"/>
      <sheetName val="30집계표"/>
      <sheetName val="기타 정보통신공사"/>
      <sheetName val="설계"/>
      <sheetName val="월간관리비"/>
      <sheetName val="산출근거"/>
      <sheetName val="재료단가"/>
      <sheetName val="임금단가"/>
      <sheetName val="장비목록표"/>
      <sheetName val="장비운전경비"/>
      <sheetName val="토사(PE)"/>
      <sheetName val="iec"/>
      <sheetName val="ks"/>
      <sheetName val="선로정수"/>
      <sheetName val="9811"/>
      <sheetName val="집계(공통)"/>
      <sheetName val="집계(건축-총괄)"/>
      <sheetName val="집계(건축-공동주택)"/>
      <sheetName val="집계(건축-업무)"/>
      <sheetName val="집계(건축-지하)"/>
      <sheetName val="집계(건축-근생)"/>
      <sheetName val="내역(건축-공동주택)"/>
      <sheetName val="집계(기계-총괄)"/>
      <sheetName val="집계(기계-공동주택)"/>
      <sheetName val="집계(기계-업무)"/>
      <sheetName val="집계(기계-지하)"/>
      <sheetName val="집계(기계-근생)"/>
      <sheetName val="집계(기계-복리)"/>
      <sheetName val="집계(토목)"/>
      <sheetName val="노임,재료비"/>
      <sheetName val="직재"/>
      <sheetName val="재집"/>
      <sheetName val="중기사용료산출근거"/>
      <sheetName val="단가산출2"/>
      <sheetName val="단가 및 재료비"/>
      <sheetName val="전등설비"/>
      <sheetName val="제경비적용기준"/>
      <sheetName val="공사자료입력"/>
      <sheetName val="적용공정"/>
      <sheetName val="표_재료"/>
      <sheetName val="지급자재"/>
      <sheetName val="가설건물"/>
      <sheetName val="1공구원가계산"/>
      <sheetName val="1공구원가계산서"/>
      <sheetName val="골조시행"/>
      <sheetName val="제경비율"/>
      <sheetName val="11-2.아파트내역"/>
      <sheetName val="시멘트"/>
      <sheetName val="Sheet5"/>
      <sheetName val="총괄"/>
      <sheetName val="년도별노임표"/>
      <sheetName val="중기목록표"/>
      <sheetName val="설명서 "/>
      <sheetName val="토목"/>
      <sheetName val="BID"/>
      <sheetName val="구조물5월기성내역"/>
      <sheetName val="자재단가2007.10"/>
      <sheetName val="자재단가2008.4"/>
      <sheetName val="빙장비사양"/>
      <sheetName val="장비사양"/>
      <sheetName val="부대tu"/>
      <sheetName val="총계"/>
      <sheetName val="터파기및재료"/>
      <sheetName val="3.바닥판  "/>
      <sheetName val="해외(원화)"/>
      <sheetName val="소요자재"/>
      <sheetName val="노무산출서"/>
      <sheetName val="경비"/>
      <sheetName val="L_RPTB02_01"/>
      <sheetName val="플랜트 설치"/>
      <sheetName val="건축내역서"/>
      <sheetName val="7.계측제어"/>
      <sheetName val="6.동력"/>
      <sheetName val="13.방송공사"/>
      <sheetName val="15.소방공사"/>
      <sheetName val="12.옥외 방송공사"/>
      <sheetName val="8.옥외 보안등공사"/>
      <sheetName val="9.전등공사"/>
      <sheetName val="4.전력간선공사"/>
      <sheetName val="1.전력인입"/>
      <sheetName val="10.전열 공사"/>
      <sheetName val="11.전화공사"/>
      <sheetName val="5.CABLE TRAY"/>
      <sheetName val="3.피뢰공사"/>
      <sheetName val="14.TV공사"/>
      <sheetName val="기기리스트"/>
      <sheetName val="1.2 동력(철거)"/>
      <sheetName val="1.접지공사"/>
      <sheetName val="참조(2)"/>
      <sheetName val="참조"/>
      <sheetName val="FOB발"/>
      <sheetName val="표지 (2)"/>
      <sheetName val="106C0300"/>
      <sheetName val="입찰"/>
      <sheetName val="현경"/>
      <sheetName val="기계경비"/>
      <sheetName val="조명시설"/>
      <sheetName val="포장수량단위"/>
      <sheetName val="인건비 "/>
      <sheetName val="CC16-내역서"/>
      <sheetName val="물가대비표"/>
      <sheetName val="6-1. 관개량조서"/>
      <sheetName val="재료값"/>
      <sheetName val="산출(부하간선)"/>
      <sheetName val="1안"/>
      <sheetName val="토목내역서"/>
      <sheetName val="평가데이터"/>
      <sheetName val="연결임시"/>
      <sheetName val="기초1"/>
      <sheetName val="설계내역"/>
      <sheetName val="심사물량"/>
      <sheetName val="심사계산"/>
      <sheetName val="설계예산"/>
      <sheetName val="정부노임단가"/>
      <sheetName val="토목검측서"/>
      <sheetName val="날개벽"/>
      <sheetName val="암거단위"/>
      <sheetName val="횡 연장"/>
      <sheetName val="화성태안9공구내역(실행)"/>
      <sheetName val="목차"/>
      <sheetName val="산출내역서"/>
      <sheetName val="조경집계표"/>
      <sheetName val="7.원가계산서(품셈)"/>
      <sheetName val="조경내역서"/>
      <sheetName val="수량집계"/>
      <sheetName val="일위대가목록"/>
      <sheetName val="일위대가1"/>
      <sheetName val="단가산출근거 목록표"/>
      <sheetName val="단 가 산 출 근 거"/>
      <sheetName val="중기 목록표"/>
      <sheetName val="시간당 중기사용료"/>
      <sheetName val="노임단가목록"/>
      <sheetName val="환율및 기초자료"/>
      <sheetName val="도급"/>
      <sheetName val="결재갑지"/>
      <sheetName val="평당공사비산정"/>
      <sheetName val="조내역"/>
      <sheetName val="설계총괄표"/>
      <sheetName val="적용기준"/>
      <sheetName val="을-ATYPE"/>
      <sheetName val="경비_원본"/>
      <sheetName val="내역(APT)"/>
      <sheetName val="고유코드_설계"/>
      <sheetName val="원가data"/>
      <sheetName val="총괄표"/>
      <sheetName val="전기"/>
      <sheetName val="재료"/>
      <sheetName val="2000년1차"/>
      <sheetName val="2000전체분"/>
      <sheetName val="우수받이"/>
      <sheetName val="판매시설"/>
      <sheetName val="CTEMCOST"/>
      <sheetName val="가감수량"/>
      <sheetName val="맨홀수량산출"/>
      <sheetName val="공통가설"/>
      <sheetName val="INDEX  LIST"/>
      <sheetName val="설계내역서"/>
      <sheetName val="01"/>
      <sheetName val="JOIN(2span)"/>
      <sheetName val="바닥판"/>
      <sheetName val="주빔의 설계"/>
      <sheetName val="철근량산정및사용성검토"/>
      <sheetName val="입력DATA"/>
      <sheetName val="순공사비내역서"/>
      <sheetName val="일위대가목록표"/>
      <sheetName val="기계경비목록"/>
      <sheetName val="단가산출목록"/>
      <sheetName val="노무비단가"/>
      <sheetName val="단목객토단위수량산출"/>
      <sheetName val="단위수량산출"/>
      <sheetName val="맹암거,초지"/>
      <sheetName val="대상수목수량"/>
      <sheetName val="아파트 내역"/>
      <sheetName val="매채조회"/>
      <sheetName val="세금자료"/>
      <sheetName val="말뚝지지력산정"/>
      <sheetName val="실행,원가 최종예상"/>
      <sheetName val="노임단가표"/>
      <sheetName val="토공수량"/>
      <sheetName val="00노임기준"/>
      <sheetName val="기계경비(시간당)"/>
      <sheetName val="램머"/>
      <sheetName val="장비경비"/>
      <sheetName val="인제내역"/>
      <sheetName val="타공종이기"/>
      <sheetName val="표  지"/>
      <sheetName val="화설내"/>
      <sheetName val="7월11일"/>
      <sheetName val="화장실"/>
      <sheetName val="시중노임단가"/>
      <sheetName val="토목(대안)"/>
      <sheetName val="설계명세서"/>
      <sheetName val="산출근거(복구)"/>
      <sheetName val="단가표"/>
      <sheetName val="공정표"/>
      <sheetName val="LOOKUP"/>
      <sheetName val="48일위(기존)"/>
      <sheetName val="케이블트레이"/>
      <sheetName val="수목_바_주목_"/>
      <sheetName val="내역갑지"/>
      <sheetName val="참고사항"/>
      <sheetName val="근로자자료입력"/>
      <sheetName val="에너지동"/>
      <sheetName val="상부공철근집계(ABC)"/>
      <sheetName val="원가계산하도"/>
      <sheetName val="산출내역서집계표"/>
      <sheetName val="21301동"/>
      <sheetName val="기계설비-물가변동"/>
      <sheetName val="맨홀수량집계"/>
      <sheetName val="전기공사"/>
      <sheetName val="아파트"/>
      <sheetName val="투자비"/>
      <sheetName val="조성원가DATA"/>
      <sheetName val="사업비"/>
      <sheetName val="EARTH"/>
      <sheetName val="공사별 가중치 산출근거(토목)"/>
      <sheetName val="가중치근거(조경)"/>
      <sheetName val="공사별 가중치 산출근거(건축)"/>
      <sheetName val="일위대가목록표(1)"/>
      <sheetName val="일위대가표(1)"/>
      <sheetName val="일위대가목록표(2)"/>
      <sheetName val="일위대가표(2)"/>
      <sheetName val="자재단가조사서"/>
      <sheetName val="노임단가조사서"/>
      <sheetName val="산근1"/>
      <sheetName val="산근2"/>
      <sheetName val="산근3"/>
      <sheetName val="산근4"/>
      <sheetName val="산근5"/>
      <sheetName val="산근6"/>
      <sheetName val="산근7"/>
      <sheetName val="산근8"/>
      <sheetName val="산근9"/>
      <sheetName val="산근10"/>
      <sheetName val="산근11"/>
      <sheetName val="산근12"/>
      <sheetName val="산근13"/>
      <sheetName val="시점교대"/>
      <sheetName val="Sheet15"/>
      <sheetName val="배수장공사비명세서"/>
      <sheetName val="말고개터널조명전압강하"/>
      <sheetName val="개별직종노임단가(2005.1)"/>
      <sheetName val="기본단가"/>
      <sheetName val="일위"/>
      <sheetName val="약품설비"/>
      <sheetName val="단가목록"/>
      <sheetName val="자재목록"/>
      <sheetName val="노임목록"/>
      <sheetName val="지질조사"/>
      <sheetName val="입력란"/>
      <sheetName val="97노임단가"/>
      <sheetName val="계측제어설비"/>
      <sheetName val="2.고용보험료산출근거"/>
      <sheetName val="적점"/>
      <sheetName val="구체"/>
      <sheetName val="좌측날개벽"/>
      <sheetName val="우측날개벽"/>
      <sheetName val="토목주소"/>
      <sheetName val="프랜트면허"/>
      <sheetName val="램프"/>
      <sheetName val="건설기계"/>
      <sheetName val="사급자재"/>
      <sheetName val="장비투입계획"/>
      <sheetName val="직원투입계획"/>
      <sheetName val="내역서1999.8최종"/>
      <sheetName val="99노임기준"/>
      <sheetName val="구간산출"/>
      <sheetName val="Tool"/>
      <sheetName val="그림"/>
      <sheetName val="AL공사(원)"/>
      <sheetName val="본사공가현황"/>
      <sheetName val="1-4-2.관(약)"/>
      <sheetName val="pier(각형)"/>
      <sheetName val="공사비증감"/>
      <sheetName val="기구조직"/>
      <sheetName val="자재 집계표"/>
      <sheetName val="H-PILE수량집계"/>
      <sheetName val="중기집계"/>
      <sheetName val="8설7발"/>
      <sheetName val="[수목일위.XLS][수목일위.XLS]el________6"/>
      <sheetName val="[수목일위.XLS][수목일위.XLS]el________7"/>
      <sheetName val="2공구하도급내역서"/>
      <sheetName val="현장관리비 산출내역"/>
      <sheetName val="[수목일위.XLS][수목일위.XLS]el________4"/>
      <sheetName val="[수목일위.XLS][수목일위.XLS]el________5"/>
      <sheetName val="견적서"/>
      <sheetName val="총괄변경내역서"/>
      <sheetName val="BSD (2)"/>
      <sheetName val="시공"/>
      <sheetName val="수정"/>
      <sheetName val="정화조방수미장"/>
      <sheetName val="계정code"/>
      <sheetName val="소방"/>
      <sheetName val="G.R300경비"/>
      <sheetName val="1-최종안"/>
      <sheetName val="사업분석-분양가결정"/>
      <sheetName val="견적율"/>
      <sheetName val="입찰안"/>
      <sheetName val="철콘"/>
      <sheetName val="코드표"/>
      <sheetName val="현장관리비"/>
      <sheetName val="상호참고자료"/>
      <sheetName val="발주처자료입력"/>
      <sheetName val="회사기본자료"/>
      <sheetName val="하자보증자료"/>
      <sheetName val="기술자관련자료"/>
      <sheetName val="단가(자재)"/>
      <sheetName val="단가(노임)"/>
      <sheetName val="기초목록"/>
      <sheetName val="단가일람"/>
      <sheetName val="자재일람"/>
      <sheetName val="조경일람"/>
      <sheetName val="협력업체"/>
      <sheetName val="월별수입"/>
      <sheetName val="구조물공"/>
      <sheetName val="부대공"/>
      <sheetName val="배수공"/>
      <sheetName val="포장공"/>
      <sheetName val="매립"/>
      <sheetName val="COST"/>
      <sheetName val="D-철근총괄"/>
      <sheetName val="가로등"/>
      <sheetName val="쌍송교"/>
      <sheetName val="날개벽(시점좌측)"/>
      <sheetName val="주공 갑지"/>
      <sheetName val="단가집"/>
      <sheetName val="차액보증"/>
      <sheetName val="부표총괄"/>
      <sheetName val="9509"/>
      <sheetName val="기술자자료입력"/>
      <sheetName val="해평견적"/>
      <sheetName val="총괄내역서(설계)"/>
      <sheetName val="신표지1"/>
      <sheetName val="5차설계"/>
      <sheetName val="배수내역"/>
      <sheetName val="일위집계(기존)"/>
      <sheetName val="DANGA"/>
      <sheetName val="ABUT수량-A1"/>
      <sheetName val="1단계"/>
      <sheetName val="단계별내역 (2)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대로근거"/>
      <sheetName val="중로근거"/>
      <sheetName val="안양동교 1안"/>
      <sheetName val="내역(원)"/>
      <sheetName val="00상노임"/>
      <sheetName val="총집계표"/>
      <sheetName val="노임(1차)"/>
      <sheetName val="직접경비호표"/>
      <sheetName val="본실행경비"/>
      <sheetName val="★도급내역(2공구)"/>
      <sheetName val="밸브설치"/>
      <sheetName val="설계서"/>
      <sheetName val="준공정산"/>
      <sheetName val="설계변경내역 98"/>
      <sheetName val="실행_ALT1_"/>
      <sheetName val="직원관련자료"/>
      <sheetName val="개요"/>
      <sheetName val="인원"/>
      <sheetName val="TABLE DB"/>
      <sheetName val="쌍용 data base"/>
      <sheetName val="법면단"/>
      <sheetName val="석축설면"/>
      <sheetName val="법면설면"/>
      <sheetName val="석축단"/>
      <sheetName val="법면수집"/>
      <sheetName val="[수목일위.XLS][수목일위.XLS]el________2"/>
      <sheetName val="[수목일위.XLS][수목일위.XLS]el________3"/>
      <sheetName val="[수목일위.XLS][수목일위.XLS]el________8"/>
      <sheetName val="[수목일위.XLS][수목일위.XLS]el________9"/>
      <sheetName val="북제주원가"/>
      <sheetName val="JUCKEYK"/>
      <sheetName val="Sheet4_x0000__x0000__x0000__x0000__x0000__x0000__x0000__x0010_[수목일위.XLS]가드레일산근_x0000_"/>
      <sheetName val="DATA1"/>
      <sheetName val="CABLE SIZE-1"/>
      <sheetName val="예가표"/>
      <sheetName val="백호우계수"/>
      <sheetName val="단가및재료비"/>
      <sheetName val="토공(우물통,기타) "/>
      <sheetName val="1공구_단가_(정원)"/>
      <sheetName val="건설산출"/>
      <sheetName val="경비내역(을)-1"/>
      <sheetName val="기본정보입력"/>
      <sheetName val="수량산출(음암)"/>
      <sheetName val="여과지동"/>
      <sheetName val="설계변경총괄표(계산식)"/>
      <sheetName val="공사진행"/>
      <sheetName val="el\설계서\수목일위_XLS]데이타"/>
      <sheetName val="1공구_단가_(산광)"/>
      <sheetName val="1공구_단가_(용호)"/>
      <sheetName val="간지_(2)"/>
      <sheetName val="2공구_단가(인성)"/>
      <sheetName val="2공구_단가(대동)"/>
      <sheetName val="2공구_단가(산광)"/>
      <sheetName val="1_토공"/>
      <sheetName val="2_배수공"/>
      <sheetName val="3_구조물공"/>
      <sheetName val="4_포장공"/>
      <sheetName val="준검_내역서"/>
      <sheetName val="PACKING_LIST"/>
      <sheetName val="지주목_및_비료산출기준"/>
      <sheetName val="el\설계서\수목일위_XLS"/>
      <sheetName val="일위대가_"/>
      <sheetName val="AS포장복구_"/>
      <sheetName val="1__설계예산서"/>
      <sheetName val="2__목차"/>
      <sheetName val="3_설계설명서"/>
      <sheetName val="4_시방서갑지"/>
      <sheetName val="5_시방서(일반시방서)"/>
      <sheetName val="6_시방서갑지(특기)"/>
      <sheetName val="7_예정공정표"/>
      <sheetName val="8__설계예산서"/>
      <sheetName val="16_설계서용지(갑)"/>
      <sheetName val="17__내역서갑지"/>
      <sheetName val="내_역_서"/>
      <sheetName val="일_위_대_가_표"/>
      <sheetName val="수_량_산_출_서"/>
      <sheetName val="전차선로_물량표"/>
      <sheetName val="제출내역_(2)"/>
      <sheetName val="기초입력_DATA"/>
      <sheetName val="2000_11월설계내역"/>
      <sheetName val="참조_(2)"/>
      <sheetName val="원가계산_(2)"/>
      <sheetName val="중기조종사_단위단가"/>
      <sheetName val="일위대가_(식재)"/>
      <sheetName val="Sheet1_(2)"/>
      <sheetName val="기타_정보통신공사"/>
      <sheetName val="골조-APT_갑지"/>
      <sheetName val="단가_및_재료비"/>
      <sheetName val="INDEX__LIST"/>
      <sheetName val="설명서_"/>
      <sheetName val="3_바닥판__"/>
      <sheetName val="자재단가2007_10"/>
      <sheetName val="자재단가2008_4"/>
      <sheetName val="표지_(2)"/>
      <sheetName val="6-1__관개량조서"/>
      <sheetName val="인건비_"/>
      <sheetName val="11-2_아파트내역"/>
      <sheetName val="표__지"/>
      <sheetName val="식재가격"/>
      <sheetName val="식재총괄"/>
      <sheetName val="내역(전체_금차)"/>
      <sheetName val="제경비_전체"/>
      <sheetName val="제경비_금차준공분"/>
      <sheetName val=" 상부공통집계(총괄)"/>
      <sheetName val="실행철강하도"/>
      <sheetName val="단가입력"/>
      <sheetName val="[수목일위.XLS][수목일위.XLS]el_______10"/>
      <sheetName val="[수목일위.XLS][수목일위.XLS]el_______11"/>
      <sheetName val="[수목일위.XLS][수목일위.XLS]el_______12"/>
      <sheetName val="[수목일위.XLS][수목일위.XLS]el_______13"/>
    </sheetNames>
    <sheetDataSet>
      <sheetData sheetId="0" refreshError="1"/>
      <sheetData sheetId="1" refreshError="1"/>
      <sheetData sheetId="2" refreshError="1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 refreshError="1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6">
          <cell r="E46">
            <v>16300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99">
          <cell r="E99">
            <v>35900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4">
          <cell r="E104">
            <v>114000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/>
      <sheetData sheetId="38"/>
      <sheetData sheetId="39"/>
      <sheetData sheetId="40"/>
      <sheetData sheetId="41" refreshError="1"/>
      <sheetData sheetId="42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/>
      <sheetData sheetId="333"/>
      <sheetData sheetId="334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 refreshError="1"/>
      <sheetData sheetId="368" refreshError="1"/>
      <sheetData sheetId="369" refreshError="1"/>
      <sheetData sheetId="370" refreshError="1"/>
      <sheetData sheetId="37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표지"/>
      <sheetName val="내역서"/>
      <sheetName val="내역1"/>
      <sheetName val="1-1"/>
      <sheetName val="1-2"/>
      <sheetName val="내역2"/>
      <sheetName val="종합계획"/>
      <sheetName val="측량수량산출"/>
      <sheetName val="표석수량"/>
      <sheetName val="설계기준"/>
      <sheetName val="환경"/>
      <sheetName val="환경표지"/>
      <sheetName val="환경단가1"/>
      <sheetName val="환경단가2"/>
      <sheetName val="임금"/>
      <sheetName val="2000노임기준"/>
      <sheetName val="식재일위대가"/>
      <sheetName val="99노임기준"/>
      <sheetName val="단가대비표"/>
      <sheetName val="일위대가"/>
      <sheetName val="단가"/>
      <sheetName val="H-PILE수량집계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설계설명서"/>
      <sheetName val="갑지"/>
    </sheetNames>
    <sheetDataSet>
      <sheetData sheetId="0"/>
      <sheetData sheetId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설계서표지"/>
      <sheetName val="과업지시서"/>
      <sheetName val="설계예산서표지"/>
      <sheetName val="갑지"/>
      <sheetName val="총괄설계내역서"/>
      <sheetName val="설계내역"/>
      <sheetName val="일위대가표(표지)"/>
      <sheetName val="일위대가"/>
      <sheetName val="산출근거(표지)"/>
      <sheetName val="준설단가"/>
      <sheetName val="산출근거(기본설계비)"/>
      <sheetName val="물량 및 단가산출기초(표지)"/>
      <sheetName val="물량기초(관거현황)"/>
      <sheetName val="관거보수 물량"/>
      <sheetName val="용역물량"/>
      <sheetName val="관거개량물량"/>
      <sheetName val="공사비(관거개량)"/>
      <sheetName val="공사비단가(굴착, 개량)"/>
      <sheetName val="공사비단가(비굴착)"/>
      <sheetName val="공사비(관거보수)"/>
      <sheetName val="산출기초(인건비)"/>
      <sheetName val="설계기준"/>
      <sheetName val="내역1"/>
      <sheetName val="기초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총괄"/>
      <sheetName val="본댐"/>
      <sheetName val="도수"/>
      <sheetName val="ssb"/>
      <sheetName val="증감"/>
      <sheetName val="토목"/>
      <sheetName val="국고"/>
      <sheetName val="발전"/>
      <sheetName val="건축"/>
      <sheetName val="건축내역"/>
      <sheetName val="기계"/>
      <sheetName val="전기"/>
      <sheetName val="통신"/>
      <sheetName val="집계"/>
      <sheetName val="챠트"/>
      <sheetName val="물가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1"/>
      <sheetName val="2"/>
      <sheetName val="3"/>
      <sheetName val="4"/>
      <sheetName val="5"/>
      <sheetName val="데이타"/>
      <sheetName val="식재인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표지"/>
      <sheetName val="일위대가표"/>
      <sheetName val="기본설계"/>
      <sheetName val="실시설계"/>
      <sheetName val="기초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5">
          <cell r="B25">
            <v>56000</v>
          </cell>
        </row>
        <row r="26">
          <cell r="B26">
            <v>10000</v>
          </cell>
        </row>
        <row r="27">
          <cell r="B27">
            <v>27000</v>
          </cell>
        </row>
        <row r="28">
          <cell r="B28">
            <v>11000</v>
          </cell>
        </row>
        <row r="29">
          <cell r="B29">
            <v>47000</v>
          </cell>
        </row>
        <row r="30">
          <cell r="B30">
            <v>17000</v>
          </cell>
        </row>
        <row r="31">
          <cell r="B31">
            <v>145000</v>
          </cell>
        </row>
        <row r="32">
          <cell r="B32">
            <v>645</v>
          </cell>
        </row>
        <row r="33">
          <cell r="B33">
            <v>1368</v>
          </cell>
        </row>
        <row r="34">
          <cell r="B34">
            <v>1199</v>
          </cell>
        </row>
        <row r="35">
          <cell r="B35">
            <v>3533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단가산정"/>
      <sheetName val="구형거"/>
      <sheetName val="포장구간"/>
      <sheetName val="관두께"/>
      <sheetName val="직접(흄관)기초 (1)"/>
      <sheetName val="직접(흄관) 공사비"/>
      <sheetName val="직접(PC관)기초(2)"/>
      <sheetName val="직접(PC관)공사비"/>
      <sheetName val="직접(강관)기초(3)"/>
      <sheetName val="직접(강관)공사비"/>
      <sheetName val="모래(PE관)기초(4)"/>
      <sheetName val="모래(PE관)공사비"/>
      <sheetName val=" CON'C(흄관)기초 (1)"/>
      <sheetName val="CON'C(흄관)공사비 "/>
      <sheetName val="CON'C(PC관)기초(2)"/>
      <sheetName val="CON'(PC관)공사비"/>
      <sheetName val="CON'C(강관)기초(3)"/>
      <sheetName val="CON'C(강관)공사비"/>
      <sheetName val="관접합및부설"/>
      <sheetName val="단가"/>
      <sheetName val="맨홀공"/>
      <sheetName val="토류벽단가(P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79">
          <cell r="C79">
            <v>1094</v>
          </cell>
        </row>
        <row r="80">
          <cell r="C80">
            <v>8126</v>
          </cell>
        </row>
        <row r="81">
          <cell r="C81">
            <v>20643</v>
          </cell>
        </row>
        <row r="82">
          <cell r="C82">
            <v>4658.03</v>
          </cell>
        </row>
        <row r="83">
          <cell r="C83">
            <v>7599.49</v>
          </cell>
        </row>
        <row r="84">
          <cell r="C84">
            <v>301.7</v>
          </cell>
        </row>
        <row r="85">
          <cell r="C85">
            <v>186.1</v>
          </cell>
        </row>
        <row r="86">
          <cell r="C86">
            <v>8126</v>
          </cell>
        </row>
      </sheetData>
      <sheetData sheetId="20"/>
      <sheetData sheetId="2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VXXX"/>
      <sheetName val="1"/>
      <sheetName val="2"/>
      <sheetName val="3"/>
      <sheetName val="4"/>
      <sheetName val="5"/>
      <sheetName val="6"/>
      <sheetName val="총괄내역서"/>
      <sheetName val="전기"/>
      <sheetName val="데이타"/>
      <sheetName val="식재인부"/>
      <sheetName val="일위대가"/>
      <sheetName val="자재단가"/>
      <sheetName val="106C0300"/>
    </sheetNames>
    <sheetDataSet>
      <sheetData sheetId="0" refreshError="1"/>
      <sheetData sheetId="1" refreshError="1"/>
      <sheetData sheetId="2" refreshError="1">
        <row r="4">
          <cell r="D4">
            <v>1</v>
          </cell>
          <cell r="E4" t="str">
            <v>식</v>
          </cell>
          <cell r="G4">
            <v>879217000</v>
          </cell>
          <cell r="I4">
            <v>210400000</v>
          </cell>
          <cell r="K4">
            <v>668817000</v>
          </cell>
          <cell r="M4">
            <v>0</v>
          </cell>
        </row>
        <row r="5">
          <cell r="G5">
            <v>879217000</v>
          </cell>
          <cell r="I5">
            <v>210400000</v>
          </cell>
          <cell r="K5">
            <v>668817000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87900120</v>
          </cell>
        </row>
        <row r="7">
          <cell r="G7">
            <v>967117120</v>
          </cell>
        </row>
        <row r="8">
          <cell r="G8" t="str">
            <v>(V.A.T별도)</v>
          </cell>
        </row>
        <row r="12">
          <cell r="C12" t="str">
            <v>방음벽</v>
          </cell>
          <cell r="D12">
            <v>213</v>
          </cell>
          <cell r="E12" t="str">
            <v>m</v>
          </cell>
          <cell r="F12">
            <v>650000</v>
          </cell>
          <cell r="G12">
            <v>138450000</v>
          </cell>
          <cell r="H12">
            <v>200000</v>
          </cell>
          <cell r="I12">
            <v>42600000</v>
          </cell>
          <cell r="J12">
            <v>450000</v>
          </cell>
          <cell r="K12">
            <v>95850000</v>
          </cell>
          <cell r="L12">
            <v>0</v>
          </cell>
          <cell r="M12">
            <v>0</v>
          </cell>
        </row>
        <row r="13">
          <cell r="C13" t="str">
            <v>휀스(A)어린이놀이터</v>
          </cell>
          <cell r="D13">
            <v>211</v>
          </cell>
          <cell r="E13" t="str">
            <v>m</v>
          </cell>
          <cell r="F13">
            <v>225000</v>
          </cell>
          <cell r="G13">
            <v>47475000</v>
          </cell>
          <cell r="H13">
            <v>28000</v>
          </cell>
          <cell r="I13">
            <v>5908000</v>
          </cell>
          <cell r="J13">
            <v>197000</v>
          </cell>
          <cell r="K13">
            <v>41567000</v>
          </cell>
          <cell r="L13">
            <v>0</v>
          </cell>
          <cell r="M13">
            <v>0</v>
          </cell>
        </row>
        <row r="14">
          <cell r="C14" t="str">
            <v>휀스(B)차폐용(목재)</v>
          </cell>
          <cell r="D14">
            <v>362</v>
          </cell>
          <cell r="E14" t="str">
            <v>m</v>
          </cell>
          <cell r="F14">
            <v>600000</v>
          </cell>
          <cell r="G14">
            <v>217200000</v>
          </cell>
          <cell r="H14">
            <v>130000</v>
          </cell>
          <cell r="I14">
            <v>47060000</v>
          </cell>
          <cell r="J14">
            <v>470000</v>
          </cell>
          <cell r="K14">
            <v>170140000</v>
          </cell>
          <cell r="L14">
            <v>0</v>
          </cell>
          <cell r="M14">
            <v>0</v>
          </cell>
        </row>
        <row r="15">
          <cell r="C15" t="str">
            <v>휀스(C)차폐용(난간)</v>
          </cell>
          <cell r="D15">
            <v>490</v>
          </cell>
          <cell r="E15" t="str">
            <v>m</v>
          </cell>
          <cell r="F15">
            <v>133000</v>
          </cell>
          <cell r="G15">
            <v>65170000</v>
          </cell>
          <cell r="H15">
            <v>17000</v>
          </cell>
          <cell r="I15">
            <v>8330000</v>
          </cell>
          <cell r="J15">
            <v>116000</v>
          </cell>
          <cell r="K15">
            <v>56840000</v>
          </cell>
          <cell r="L15">
            <v>0</v>
          </cell>
          <cell r="M15">
            <v>0</v>
          </cell>
        </row>
        <row r="16">
          <cell r="C16" t="str">
            <v>휀스(D)안전용</v>
          </cell>
          <cell r="D16">
            <v>100</v>
          </cell>
          <cell r="E16" t="str">
            <v>m</v>
          </cell>
          <cell r="F16">
            <v>299000</v>
          </cell>
          <cell r="G16">
            <v>29900000</v>
          </cell>
          <cell r="H16">
            <v>28000</v>
          </cell>
          <cell r="I16">
            <v>2800000</v>
          </cell>
          <cell r="J16">
            <v>271000</v>
          </cell>
          <cell r="K16">
            <v>27100000</v>
          </cell>
          <cell r="L16">
            <v>0</v>
          </cell>
          <cell r="M16">
            <v>0</v>
          </cell>
        </row>
        <row r="17">
          <cell r="C17" t="str">
            <v>휀스(E)안전용(난간)</v>
          </cell>
          <cell r="D17">
            <v>460</v>
          </cell>
          <cell r="E17" t="str">
            <v>m</v>
          </cell>
          <cell r="F17">
            <v>166000</v>
          </cell>
          <cell r="G17">
            <v>76360000</v>
          </cell>
          <cell r="H17">
            <v>17000</v>
          </cell>
          <cell r="I17">
            <v>7820000</v>
          </cell>
          <cell r="J17">
            <v>149000</v>
          </cell>
          <cell r="K17">
            <v>68540000</v>
          </cell>
          <cell r="L17">
            <v>0</v>
          </cell>
          <cell r="M17">
            <v>0</v>
          </cell>
        </row>
        <row r="18">
          <cell r="C18" t="str">
            <v>휀스(F)방음용</v>
          </cell>
          <cell r="D18">
            <v>195</v>
          </cell>
          <cell r="E18" t="str">
            <v>m</v>
          </cell>
          <cell r="F18">
            <v>650000</v>
          </cell>
          <cell r="G18">
            <v>126750000</v>
          </cell>
          <cell r="H18">
            <v>200000</v>
          </cell>
          <cell r="I18">
            <v>39000000</v>
          </cell>
          <cell r="J18">
            <v>450000</v>
          </cell>
          <cell r="K18">
            <v>87750000</v>
          </cell>
          <cell r="L18">
            <v>0</v>
          </cell>
          <cell r="M18">
            <v>0</v>
          </cell>
        </row>
        <row r="19">
          <cell r="C19" t="str">
            <v>휀스(G)산벽부</v>
          </cell>
          <cell r="D19">
            <v>1574</v>
          </cell>
          <cell r="E19" t="str">
            <v>m</v>
          </cell>
          <cell r="F19">
            <v>68000</v>
          </cell>
          <cell r="G19">
            <v>107032000</v>
          </cell>
          <cell r="H19">
            <v>17000</v>
          </cell>
          <cell r="I19">
            <v>26758000</v>
          </cell>
          <cell r="J19">
            <v>51000</v>
          </cell>
          <cell r="K19">
            <v>80274000</v>
          </cell>
          <cell r="L19">
            <v>0</v>
          </cell>
          <cell r="M19">
            <v>0</v>
          </cell>
        </row>
        <row r="20">
          <cell r="C20" t="str">
            <v>휀스(H)산벽하단부</v>
          </cell>
          <cell r="D20">
            <v>1772</v>
          </cell>
          <cell r="E20" t="str">
            <v>경간</v>
          </cell>
          <cell r="F20">
            <v>40000</v>
          </cell>
          <cell r="G20">
            <v>70880000</v>
          </cell>
          <cell r="H20">
            <v>17000</v>
          </cell>
          <cell r="I20">
            <v>30124000</v>
          </cell>
          <cell r="J20">
            <v>23000</v>
          </cell>
          <cell r="K20">
            <v>40756000</v>
          </cell>
          <cell r="L20">
            <v>0</v>
          </cell>
          <cell r="M20">
            <v>0</v>
          </cell>
        </row>
        <row r="21">
          <cell r="G21">
            <v>879217000</v>
          </cell>
          <cell r="I21">
            <v>210400000</v>
          </cell>
          <cell r="K21">
            <v>668817000</v>
          </cell>
          <cell r="M21">
            <v>0</v>
          </cell>
        </row>
      </sheetData>
      <sheetData sheetId="3" refreshError="1">
        <row r="4">
          <cell r="D4">
            <v>1</v>
          </cell>
          <cell r="E4" t="str">
            <v>식</v>
          </cell>
          <cell r="G4">
            <v>787420400</v>
          </cell>
          <cell r="I4">
            <v>185332650</v>
          </cell>
          <cell r="K4">
            <v>602087750</v>
          </cell>
          <cell r="M4">
            <v>0</v>
          </cell>
        </row>
        <row r="5">
          <cell r="G5">
            <v>787420400</v>
          </cell>
          <cell r="I5">
            <v>185332650</v>
          </cell>
          <cell r="K5">
            <v>602087750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78722713</v>
          </cell>
        </row>
        <row r="7">
          <cell r="G7">
            <v>866143113</v>
          </cell>
        </row>
        <row r="8">
          <cell r="G8" t="str">
            <v>(V.A.T별도)</v>
          </cell>
        </row>
        <row r="12">
          <cell r="C12" t="str">
            <v>플랜터H900xW300</v>
          </cell>
          <cell r="D12">
            <v>485.4</v>
          </cell>
          <cell r="E12" t="str">
            <v>m</v>
          </cell>
          <cell r="F12">
            <v>176000</v>
          </cell>
          <cell r="G12">
            <v>85430400</v>
          </cell>
          <cell r="H12">
            <v>66000</v>
          </cell>
          <cell r="I12">
            <v>32036400</v>
          </cell>
          <cell r="J12">
            <v>110000</v>
          </cell>
          <cell r="K12">
            <v>53394000</v>
          </cell>
          <cell r="L12">
            <v>0</v>
          </cell>
          <cell r="M12">
            <v>0</v>
          </cell>
        </row>
        <row r="13">
          <cell r="C13" t="str">
            <v>원목경계목H200-250</v>
          </cell>
          <cell r="D13">
            <v>2222.1999999999998</v>
          </cell>
          <cell r="E13" t="str">
            <v>m</v>
          </cell>
          <cell r="F13">
            <v>60000</v>
          </cell>
          <cell r="G13">
            <v>133332000</v>
          </cell>
          <cell r="H13">
            <v>20000</v>
          </cell>
          <cell r="I13">
            <v>44444000</v>
          </cell>
          <cell r="J13">
            <v>40000</v>
          </cell>
          <cell r="K13">
            <v>88888000</v>
          </cell>
          <cell r="L13">
            <v>0</v>
          </cell>
          <cell r="M13">
            <v>0</v>
          </cell>
        </row>
        <row r="14">
          <cell r="C14" t="str">
            <v>경량토일반토:경량토=1:1</v>
          </cell>
          <cell r="D14">
            <v>2499</v>
          </cell>
          <cell r="E14" t="str">
            <v>m3</v>
          </cell>
          <cell r="F14">
            <v>50000</v>
          </cell>
          <cell r="G14">
            <v>124950000</v>
          </cell>
          <cell r="H14">
            <v>15000</v>
          </cell>
          <cell r="I14">
            <v>37485000</v>
          </cell>
          <cell r="J14">
            <v>35000</v>
          </cell>
          <cell r="K14">
            <v>87465000</v>
          </cell>
          <cell r="L14">
            <v>0</v>
          </cell>
          <cell r="M14">
            <v>0</v>
          </cell>
        </row>
        <row r="15">
          <cell r="C15" t="str">
            <v>조경토포설T200</v>
          </cell>
          <cell r="D15">
            <v>1560</v>
          </cell>
          <cell r="E15" t="str">
            <v>m3</v>
          </cell>
          <cell r="F15">
            <v>9000</v>
          </cell>
          <cell r="G15">
            <v>14040000</v>
          </cell>
          <cell r="H15">
            <v>2000</v>
          </cell>
          <cell r="I15">
            <v>3120000</v>
          </cell>
          <cell r="J15">
            <v>7000</v>
          </cell>
          <cell r="K15">
            <v>10920000</v>
          </cell>
          <cell r="L15">
            <v>0</v>
          </cell>
          <cell r="M15">
            <v>0</v>
          </cell>
        </row>
        <row r="16">
          <cell r="C16" t="str">
            <v>산석의자H400xW300xL1000</v>
          </cell>
          <cell r="D16">
            <v>20</v>
          </cell>
          <cell r="E16" t="str">
            <v>개소</v>
          </cell>
          <cell r="F16">
            <v>150000</v>
          </cell>
          <cell r="G16">
            <v>3000000</v>
          </cell>
          <cell r="H16">
            <v>30000</v>
          </cell>
          <cell r="I16">
            <v>600000</v>
          </cell>
          <cell r="J16">
            <v>120000</v>
          </cell>
          <cell r="K16">
            <v>2400000</v>
          </cell>
          <cell r="L16">
            <v>0</v>
          </cell>
          <cell r="M16">
            <v>0</v>
          </cell>
        </row>
        <row r="17">
          <cell r="C17" t="str">
            <v>쓰레기분리수거함5종+대형</v>
          </cell>
          <cell r="D17">
            <v>118</v>
          </cell>
          <cell r="E17" t="str">
            <v>개소</v>
          </cell>
          <cell r="F17">
            <v>910000</v>
          </cell>
          <cell r="G17">
            <v>107380000</v>
          </cell>
          <cell r="H17">
            <v>0</v>
          </cell>
          <cell r="I17">
            <v>0</v>
          </cell>
          <cell r="J17">
            <v>910000</v>
          </cell>
          <cell r="K17">
            <v>107380000</v>
          </cell>
          <cell r="L17">
            <v>0</v>
          </cell>
          <cell r="M17">
            <v>0</v>
          </cell>
        </row>
        <row r="18">
          <cell r="C18" t="str">
            <v>자전거보관대</v>
          </cell>
          <cell r="D18">
            <v>62</v>
          </cell>
          <cell r="E18" t="str">
            <v>개소</v>
          </cell>
          <cell r="F18">
            <v>2130000</v>
          </cell>
          <cell r="G18">
            <v>132060000</v>
          </cell>
          <cell r="H18">
            <v>300000</v>
          </cell>
          <cell r="I18">
            <v>18600000</v>
          </cell>
          <cell r="J18">
            <v>1830000</v>
          </cell>
          <cell r="K18">
            <v>113460000</v>
          </cell>
          <cell r="L18">
            <v>0</v>
          </cell>
          <cell r="M18">
            <v>0</v>
          </cell>
        </row>
        <row r="19">
          <cell r="C19" t="str">
            <v>수목보호홀덮개1370x1370</v>
          </cell>
          <cell r="D19">
            <v>423</v>
          </cell>
          <cell r="E19" t="str">
            <v>EA</v>
          </cell>
          <cell r="F19">
            <v>150000</v>
          </cell>
          <cell r="G19">
            <v>63450000</v>
          </cell>
          <cell r="H19">
            <v>20000</v>
          </cell>
          <cell r="I19">
            <v>8460000</v>
          </cell>
          <cell r="J19">
            <v>130000</v>
          </cell>
          <cell r="K19">
            <v>54990000</v>
          </cell>
          <cell r="L19">
            <v>0</v>
          </cell>
          <cell r="M19">
            <v>0</v>
          </cell>
        </row>
        <row r="20">
          <cell r="C20" t="str">
            <v>안내판류사인물,게시판 등</v>
          </cell>
          <cell r="D20">
            <v>59</v>
          </cell>
          <cell r="E20" t="str">
            <v>개소</v>
          </cell>
          <cell r="F20">
            <v>1300000</v>
          </cell>
          <cell r="G20">
            <v>76700000</v>
          </cell>
          <cell r="H20">
            <v>300000</v>
          </cell>
          <cell r="I20">
            <v>17700000</v>
          </cell>
          <cell r="J20">
            <v>1000000</v>
          </cell>
          <cell r="K20">
            <v>59000000</v>
          </cell>
          <cell r="L20">
            <v>0</v>
          </cell>
          <cell r="M20">
            <v>0</v>
          </cell>
        </row>
        <row r="21">
          <cell r="C21" t="str">
            <v>맹암거(간선)D150</v>
          </cell>
          <cell r="D21">
            <v>1286.5</v>
          </cell>
          <cell r="E21" t="str">
            <v>m</v>
          </cell>
          <cell r="F21">
            <v>13500</v>
          </cell>
          <cell r="G21">
            <v>17367750</v>
          </cell>
          <cell r="H21">
            <v>6000</v>
          </cell>
          <cell r="I21">
            <v>7719000</v>
          </cell>
          <cell r="J21">
            <v>7500</v>
          </cell>
          <cell r="K21">
            <v>9648750</v>
          </cell>
          <cell r="L21">
            <v>0</v>
          </cell>
          <cell r="M21">
            <v>0</v>
          </cell>
        </row>
        <row r="22">
          <cell r="C22" t="str">
            <v>맹암거(지선)D100</v>
          </cell>
          <cell r="D22">
            <v>939.5</v>
          </cell>
          <cell r="E22" t="str">
            <v>m</v>
          </cell>
          <cell r="F22">
            <v>11500</v>
          </cell>
          <cell r="G22">
            <v>10804250</v>
          </cell>
          <cell r="H22">
            <v>5500</v>
          </cell>
          <cell r="I22">
            <v>5167250</v>
          </cell>
          <cell r="J22">
            <v>6000</v>
          </cell>
          <cell r="K22">
            <v>5637000</v>
          </cell>
          <cell r="L22">
            <v>0</v>
          </cell>
          <cell r="M22">
            <v>0</v>
          </cell>
        </row>
        <row r="23">
          <cell r="C23" t="str">
            <v>흄관D250,보호공포함</v>
          </cell>
          <cell r="D23">
            <v>137</v>
          </cell>
          <cell r="E23" t="str">
            <v>본</v>
          </cell>
          <cell r="F23">
            <v>138000</v>
          </cell>
          <cell r="G23">
            <v>18906000</v>
          </cell>
          <cell r="H23">
            <v>73000</v>
          </cell>
          <cell r="I23">
            <v>10001000</v>
          </cell>
          <cell r="J23">
            <v>65000</v>
          </cell>
          <cell r="K23">
            <v>8905000</v>
          </cell>
          <cell r="L23">
            <v>0</v>
          </cell>
          <cell r="M23">
            <v>0</v>
          </cell>
        </row>
        <row r="24">
          <cell r="G24">
            <v>787420400</v>
          </cell>
          <cell r="I24">
            <v>185332650</v>
          </cell>
          <cell r="K24">
            <v>602087750</v>
          </cell>
          <cell r="M24">
            <v>0</v>
          </cell>
        </row>
        <row r="40">
          <cell r="D40">
            <v>4</v>
          </cell>
          <cell r="E40" t="str">
            <v>개소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D41">
            <v>21</v>
          </cell>
          <cell r="E41" t="str">
            <v>개소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D42">
            <v>4</v>
          </cell>
          <cell r="E42" t="str">
            <v>개소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D43">
            <v>5</v>
          </cell>
          <cell r="E43" t="str">
            <v>개소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D44">
            <v>3</v>
          </cell>
          <cell r="E44" t="str">
            <v>개소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D45">
            <v>22</v>
          </cell>
          <cell r="E45" t="str">
            <v>개소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</sheetData>
      <sheetData sheetId="4" refreshError="1">
        <row r="4">
          <cell r="D4">
            <v>1</v>
          </cell>
          <cell r="E4" t="str">
            <v>식</v>
          </cell>
          <cell r="G4">
            <v>54088640</v>
          </cell>
          <cell r="I4">
            <v>19175200</v>
          </cell>
          <cell r="K4">
            <v>34255840</v>
          </cell>
          <cell r="M4">
            <v>657600</v>
          </cell>
        </row>
        <row r="5">
          <cell r="G5">
            <v>54088640</v>
          </cell>
          <cell r="I5">
            <v>19175200</v>
          </cell>
          <cell r="K5">
            <v>34255840</v>
          </cell>
          <cell r="M5">
            <v>657600</v>
          </cell>
        </row>
        <row r="6">
          <cell r="D6">
            <v>1</v>
          </cell>
          <cell r="E6" t="str">
            <v>식</v>
          </cell>
          <cell r="G6">
            <v>5407536</v>
          </cell>
        </row>
        <row r="7">
          <cell r="G7">
            <v>59496176</v>
          </cell>
        </row>
        <row r="8">
          <cell r="G8" t="str">
            <v>(V.A.T별도)</v>
          </cell>
        </row>
        <row r="12">
          <cell r="C12" t="str">
            <v>소형고압블럭U형,T=60,적색</v>
          </cell>
          <cell r="D12">
            <v>1292</v>
          </cell>
          <cell r="E12" t="str">
            <v>m2</v>
          </cell>
          <cell r="F12">
            <v>14000</v>
          </cell>
          <cell r="G12">
            <v>18088000</v>
          </cell>
          <cell r="H12">
            <v>6000</v>
          </cell>
          <cell r="I12">
            <v>7752000</v>
          </cell>
          <cell r="J12">
            <v>7500</v>
          </cell>
          <cell r="K12">
            <v>9690000</v>
          </cell>
          <cell r="L12">
            <v>500</v>
          </cell>
          <cell r="M12">
            <v>646000</v>
          </cell>
        </row>
        <row r="13">
          <cell r="C13" t="str">
            <v>녹지경계석120x120x1000,직선</v>
          </cell>
          <cell r="D13">
            <v>698.7</v>
          </cell>
          <cell r="E13" t="str">
            <v>m</v>
          </cell>
          <cell r="F13">
            <v>7200</v>
          </cell>
          <cell r="G13">
            <v>5030640</v>
          </cell>
          <cell r="H13">
            <v>4000</v>
          </cell>
          <cell r="I13">
            <v>2794800</v>
          </cell>
          <cell r="J13">
            <v>3200</v>
          </cell>
          <cell r="K13">
            <v>2235840</v>
          </cell>
          <cell r="L13">
            <v>0</v>
          </cell>
          <cell r="M13">
            <v>0</v>
          </cell>
          <cell r="N13" t="str">
            <v>자전거,쓰레기</v>
          </cell>
        </row>
        <row r="14">
          <cell r="C14" t="str">
            <v>바닥POINT500*500</v>
          </cell>
          <cell r="D14">
            <v>70</v>
          </cell>
          <cell r="E14" t="str">
            <v>EA</v>
          </cell>
          <cell r="F14">
            <v>151000</v>
          </cell>
          <cell r="G14">
            <v>10570000</v>
          </cell>
          <cell r="H14">
            <v>65000</v>
          </cell>
          <cell r="I14">
            <v>4550000</v>
          </cell>
          <cell r="J14">
            <v>86000</v>
          </cell>
          <cell r="K14">
            <v>6020000</v>
          </cell>
          <cell r="L14">
            <v>0</v>
          </cell>
          <cell r="M14">
            <v>0</v>
          </cell>
          <cell r="N14" t="str">
            <v>단지내</v>
          </cell>
        </row>
        <row r="15">
          <cell r="C15" t="str">
            <v>자연석판석깔기</v>
          </cell>
          <cell r="D15">
            <v>234</v>
          </cell>
          <cell r="E15" t="str">
            <v>m2</v>
          </cell>
          <cell r="F15">
            <v>50000</v>
          </cell>
          <cell r="G15">
            <v>11700000</v>
          </cell>
          <cell r="H15">
            <v>15000</v>
          </cell>
          <cell r="I15">
            <v>3510000</v>
          </cell>
          <cell r="J15">
            <v>35000</v>
          </cell>
          <cell r="K15">
            <v>8190000</v>
          </cell>
          <cell r="L15">
            <v>0</v>
          </cell>
          <cell r="M15">
            <v>0</v>
          </cell>
          <cell r="N15" t="str">
            <v>산책로</v>
          </cell>
        </row>
        <row r="16">
          <cell r="C16" t="str">
            <v>자연자갈포장THK15mm,흑색</v>
          </cell>
          <cell r="D16">
            <v>116</v>
          </cell>
          <cell r="E16" t="str">
            <v>m2</v>
          </cell>
          <cell r="F16">
            <v>75000</v>
          </cell>
          <cell r="G16">
            <v>8700000</v>
          </cell>
          <cell r="H16">
            <v>4900</v>
          </cell>
          <cell r="I16">
            <v>568400</v>
          </cell>
          <cell r="J16">
            <v>70000</v>
          </cell>
          <cell r="K16">
            <v>8120000</v>
          </cell>
          <cell r="L16">
            <v>100</v>
          </cell>
          <cell r="M16">
            <v>11600</v>
          </cell>
          <cell r="N16" t="str">
            <v>산책로</v>
          </cell>
        </row>
        <row r="17">
          <cell r="G17">
            <v>54088640</v>
          </cell>
          <cell r="I17">
            <v>19175200</v>
          </cell>
          <cell r="K17">
            <v>34255840</v>
          </cell>
          <cell r="M17">
            <v>657600</v>
          </cell>
        </row>
      </sheetData>
      <sheetData sheetId="5" refreshError="1">
        <row r="4">
          <cell r="D4">
            <v>1</v>
          </cell>
          <cell r="E4" t="str">
            <v>식</v>
          </cell>
          <cell r="G4">
            <v>227998000</v>
          </cell>
          <cell r="I4">
            <v>52873000</v>
          </cell>
          <cell r="K4">
            <v>175125000</v>
          </cell>
          <cell r="M4">
            <v>0</v>
          </cell>
        </row>
        <row r="5">
          <cell r="G5">
            <v>227998000</v>
          </cell>
          <cell r="I5">
            <v>52873000</v>
          </cell>
          <cell r="K5">
            <v>175125000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22794204</v>
          </cell>
        </row>
        <row r="7">
          <cell r="G7">
            <v>250792204</v>
          </cell>
        </row>
        <row r="8">
          <cell r="G8" t="str">
            <v>(V.A.T별도)</v>
          </cell>
        </row>
        <row r="12">
          <cell r="C12" t="str">
            <v>준공석(머릿돌)</v>
          </cell>
          <cell r="D12">
            <v>4</v>
          </cell>
          <cell r="E12" t="str">
            <v>개소</v>
          </cell>
          <cell r="F12">
            <v>1980000</v>
          </cell>
          <cell r="G12">
            <v>7920000</v>
          </cell>
          <cell r="H12">
            <v>480000</v>
          </cell>
          <cell r="I12">
            <v>1920000</v>
          </cell>
          <cell r="J12">
            <v>1500000</v>
          </cell>
          <cell r="K12">
            <v>6000000</v>
          </cell>
          <cell r="L12">
            <v>0</v>
          </cell>
          <cell r="M12">
            <v>0</v>
          </cell>
        </row>
        <row r="13">
          <cell r="C13" t="str">
            <v>정원등</v>
          </cell>
          <cell r="D13">
            <v>15</v>
          </cell>
          <cell r="E13" t="str">
            <v>개소</v>
          </cell>
          <cell r="F13">
            <v>2324000</v>
          </cell>
          <cell r="G13">
            <v>34860000</v>
          </cell>
          <cell r="H13">
            <v>624000</v>
          </cell>
          <cell r="I13">
            <v>9360000</v>
          </cell>
          <cell r="J13">
            <v>1700000</v>
          </cell>
          <cell r="K13">
            <v>25500000</v>
          </cell>
          <cell r="L13">
            <v>0</v>
          </cell>
          <cell r="M13">
            <v>0</v>
          </cell>
        </row>
        <row r="14">
          <cell r="C14" t="str">
            <v>UP-light</v>
          </cell>
          <cell r="D14">
            <v>53</v>
          </cell>
          <cell r="E14" t="str">
            <v>개소</v>
          </cell>
          <cell r="F14">
            <v>1404000</v>
          </cell>
          <cell r="G14">
            <v>74412000</v>
          </cell>
          <cell r="H14">
            <v>234000</v>
          </cell>
          <cell r="I14">
            <v>12402000</v>
          </cell>
          <cell r="J14">
            <v>1170000</v>
          </cell>
          <cell r="K14">
            <v>62010000</v>
          </cell>
          <cell r="L14">
            <v>0</v>
          </cell>
          <cell r="M14">
            <v>0</v>
          </cell>
        </row>
        <row r="15">
          <cell r="C15" t="str">
            <v>볼라드등</v>
          </cell>
          <cell r="D15">
            <v>129</v>
          </cell>
          <cell r="E15" t="str">
            <v>개소</v>
          </cell>
          <cell r="F15">
            <v>676000</v>
          </cell>
          <cell r="G15">
            <v>87204000</v>
          </cell>
          <cell r="H15">
            <v>196000</v>
          </cell>
          <cell r="I15">
            <v>25284000</v>
          </cell>
          <cell r="J15">
            <v>480000</v>
          </cell>
          <cell r="K15">
            <v>61920000</v>
          </cell>
          <cell r="L15">
            <v>0</v>
          </cell>
          <cell r="M15">
            <v>0</v>
          </cell>
        </row>
        <row r="16">
          <cell r="C16" t="str">
            <v>잔디등</v>
          </cell>
          <cell r="D16">
            <v>53</v>
          </cell>
          <cell r="E16" t="str">
            <v>개소</v>
          </cell>
          <cell r="F16">
            <v>234000</v>
          </cell>
          <cell r="G16">
            <v>12402000</v>
          </cell>
          <cell r="H16">
            <v>39000</v>
          </cell>
          <cell r="I16">
            <v>2067000</v>
          </cell>
          <cell r="J16">
            <v>195000</v>
          </cell>
          <cell r="K16">
            <v>10335000</v>
          </cell>
          <cell r="L16">
            <v>0</v>
          </cell>
          <cell r="M16">
            <v>0</v>
          </cell>
        </row>
        <row r="17">
          <cell r="C17" t="str">
            <v>Control Box</v>
          </cell>
          <cell r="D17">
            <v>8</v>
          </cell>
          <cell r="E17" t="str">
            <v>개소</v>
          </cell>
          <cell r="F17">
            <v>1400000</v>
          </cell>
          <cell r="G17">
            <v>11200000</v>
          </cell>
          <cell r="H17">
            <v>230000</v>
          </cell>
          <cell r="I17">
            <v>1840000</v>
          </cell>
          <cell r="J17">
            <v>1170000</v>
          </cell>
          <cell r="K17">
            <v>9360000</v>
          </cell>
          <cell r="L17">
            <v>0</v>
          </cell>
          <cell r="M17">
            <v>0</v>
          </cell>
        </row>
        <row r="18">
          <cell r="G18">
            <v>227998000</v>
          </cell>
          <cell r="I18">
            <v>52873000</v>
          </cell>
          <cell r="K18">
            <v>175125000</v>
          </cell>
          <cell r="M18">
            <v>0</v>
          </cell>
        </row>
      </sheetData>
      <sheetData sheetId="6" refreshError="1">
        <row r="4">
          <cell r="D4">
            <v>1</v>
          </cell>
          <cell r="E4" t="str">
            <v>식</v>
          </cell>
          <cell r="G4">
            <v>1448229380</v>
          </cell>
          <cell r="I4">
            <v>296804550</v>
          </cell>
          <cell r="K4">
            <v>1151424830</v>
          </cell>
          <cell r="M4">
            <v>0</v>
          </cell>
        </row>
        <row r="5">
          <cell r="G5">
            <v>1448229380</v>
          </cell>
          <cell r="I5">
            <v>296804550</v>
          </cell>
          <cell r="K5">
            <v>1151424830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144787422</v>
          </cell>
        </row>
        <row r="7">
          <cell r="G7">
            <v>1593016802</v>
          </cell>
        </row>
        <row r="8">
          <cell r="G8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조형가이즈까향H4.5xW1.8</v>
          </cell>
          <cell r="D30">
            <v>1</v>
          </cell>
          <cell r="E30" t="str">
            <v>주</v>
          </cell>
          <cell r="F30">
            <v>1360000</v>
          </cell>
          <cell r="G30">
            <v>1360000</v>
          </cell>
          <cell r="H30">
            <v>30000</v>
          </cell>
          <cell r="I30">
            <v>30000</v>
          </cell>
          <cell r="J30">
            <v>1330000</v>
          </cell>
          <cell r="K30">
            <v>1330000</v>
          </cell>
          <cell r="L30">
            <v>0</v>
          </cell>
          <cell r="M30">
            <v>0</v>
          </cell>
        </row>
        <row r="31">
          <cell r="C31" t="str">
            <v>조형가이즈까향H4.0xW1.5</v>
          </cell>
          <cell r="D31">
            <v>40</v>
          </cell>
          <cell r="E31" t="str">
            <v>주</v>
          </cell>
          <cell r="F31">
            <v>846500</v>
          </cell>
          <cell r="G31">
            <v>33860000</v>
          </cell>
          <cell r="H31">
            <v>20000</v>
          </cell>
          <cell r="I31">
            <v>800000</v>
          </cell>
          <cell r="J31">
            <v>826500</v>
          </cell>
          <cell r="K31">
            <v>33060000</v>
          </cell>
          <cell r="L31">
            <v>0</v>
          </cell>
          <cell r="M31">
            <v>0</v>
          </cell>
        </row>
        <row r="32">
          <cell r="C32" t="str">
            <v>조형가이즈까향H3.0xW1.2</v>
          </cell>
          <cell r="D32">
            <v>118</v>
          </cell>
          <cell r="E32" t="str">
            <v>주</v>
          </cell>
          <cell r="F32">
            <v>319000</v>
          </cell>
          <cell r="G32">
            <v>37642000</v>
          </cell>
          <cell r="H32">
            <v>15000</v>
          </cell>
          <cell r="I32">
            <v>1770000</v>
          </cell>
          <cell r="J32">
            <v>304000</v>
          </cell>
          <cell r="K32">
            <v>35872000</v>
          </cell>
          <cell r="L32">
            <v>0</v>
          </cell>
          <cell r="M32">
            <v>0</v>
          </cell>
        </row>
        <row r="33">
          <cell r="C33" t="str">
            <v>구상나무H2.5xW1.0</v>
          </cell>
          <cell r="D33">
            <v>34</v>
          </cell>
          <cell r="E33" t="str">
            <v>주</v>
          </cell>
          <cell r="F33">
            <v>151500</v>
          </cell>
          <cell r="G33">
            <v>5151000</v>
          </cell>
          <cell r="H33">
            <v>9000</v>
          </cell>
          <cell r="I33">
            <v>306000</v>
          </cell>
          <cell r="J33">
            <v>142500</v>
          </cell>
          <cell r="K33">
            <v>4845000</v>
          </cell>
          <cell r="L33">
            <v>0</v>
          </cell>
          <cell r="M33">
            <v>0</v>
          </cell>
        </row>
        <row r="34">
          <cell r="C34" t="str">
            <v>구상나무H2.0xW0.8</v>
          </cell>
          <cell r="D34">
            <v>240</v>
          </cell>
          <cell r="E34" t="str">
            <v>주</v>
          </cell>
          <cell r="F34">
            <v>91500</v>
          </cell>
          <cell r="G34">
            <v>21960000</v>
          </cell>
          <cell r="H34">
            <v>6000</v>
          </cell>
          <cell r="I34">
            <v>1440000</v>
          </cell>
          <cell r="J34">
            <v>85500</v>
          </cell>
          <cell r="K34">
            <v>20520000</v>
          </cell>
          <cell r="L34">
            <v>0</v>
          </cell>
          <cell r="M34">
            <v>0</v>
          </cell>
        </row>
        <row r="35">
          <cell r="C35" t="str">
            <v>섬잣나무(조형)H3.5xW1.8</v>
          </cell>
          <cell r="D35">
            <v>15</v>
          </cell>
          <cell r="E35" t="str">
            <v>주</v>
          </cell>
          <cell r="F35">
            <v>2677000</v>
          </cell>
          <cell r="G35">
            <v>40155000</v>
          </cell>
          <cell r="H35">
            <v>17000</v>
          </cell>
          <cell r="I35">
            <v>255000</v>
          </cell>
          <cell r="J35">
            <v>2660000</v>
          </cell>
          <cell r="K35">
            <v>39900000</v>
          </cell>
          <cell r="L35">
            <v>0</v>
          </cell>
          <cell r="M35">
            <v>0</v>
          </cell>
        </row>
        <row r="36">
          <cell r="C36" t="str">
            <v>소나무(조형)H5.0xR30</v>
          </cell>
          <cell r="D36">
            <v>3</v>
          </cell>
          <cell r="E36" t="str">
            <v>주</v>
          </cell>
          <cell r="F36">
            <v>3160000</v>
          </cell>
          <cell r="G36">
            <v>9480000</v>
          </cell>
          <cell r="H36">
            <v>120000</v>
          </cell>
          <cell r="I36">
            <v>360000</v>
          </cell>
          <cell r="J36">
            <v>3040000</v>
          </cell>
          <cell r="K36">
            <v>9120000</v>
          </cell>
          <cell r="L36">
            <v>0</v>
          </cell>
          <cell r="M36">
            <v>0</v>
          </cell>
        </row>
        <row r="37">
          <cell r="C37" t="str">
            <v>소나무(조형)H5.0xR25</v>
          </cell>
          <cell r="D37">
            <v>4</v>
          </cell>
          <cell r="E37" t="str">
            <v>주</v>
          </cell>
          <cell r="F37">
            <v>2655000</v>
          </cell>
          <cell r="G37">
            <v>10620000</v>
          </cell>
          <cell r="H37">
            <v>90000</v>
          </cell>
          <cell r="I37">
            <v>360000</v>
          </cell>
          <cell r="J37">
            <v>2565000</v>
          </cell>
          <cell r="K37">
            <v>10260000</v>
          </cell>
          <cell r="L37">
            <v>0</v>
          </cell>
          <cell r="M37">
            <v>0</v>
          </cell>
        </row>
        <row r="38">
          <cell r="C38" t="str">
            <v>소나무(조형)H5.0xR20</v>
          </cell>
          <cell r="D38">
            <v>3</v>
          </cell>
          <cell r="E38" t="str">
            <v>주</v>
          </cell>
          <cell r="F38">
            <v>1780000</v>
          </cell>
          <cell r="G38">
            <v>5340000</v>
          </cell>
          <cell r="H38">
            <v>70000</v>
          </cell>
          <cell r="I38">
            <v>210000</v>
          </cell>
          <cell r="J38">
            <v>1710000</v>
          </cell>
          <cell r="K38">
            <v>5130000</v>
          </cell>
          <cell r="L38">
            <v>0</v>
          </cell>
          <cell r="M38">
            <v>0</v>
          </cell>
        </row>
        <row r="39">
          <cell r="C39" t="str">
            <v>소나무(조형)H4.0xR15</v>
          </cell>
          <cell r="D39">
            <v>12</v>
          </cell>
          <cell r="E39" t="str">
            <v>주</v>
          </cell>
          <cell r="F39">
            <v>809750</v>
          </cell>
          <cell r="G39">
            <v>9717000</v>
          </cell>
          <cell r="H39">
            <v>45000</v>
          </cell>
          <cell r="I39">
            <v>540000</v>
          </cell>
          <cell r="J39">
            <v>764750</v>
          </cell>
          <cell r="K39">
            <v>9177000</v>
          </cell>
          <cell r="L39">
            <v>0</v>
          </cell>
          <cell r="M39">
            <v>0</v>
          </cell>
        </row>
        <row r="40">
          <cell r="C40" t="str">
            <v>소나무(조형)H3.0xR12</v>
          </cell>
          <cell r="D40">
            <v>0</v>
          </cell>
          <cell r="E40" t="str">
            <v>주</v>
          </cell>
          <cell r="F40">
            <v>681000</v>
          </cell>
          <cell r="G40">
            <v>0</v>
          </cell>
          <cell r="H40">
            <v>35000</v>
          </cell>
          <cell r="I40">
            <v>0</v>
          </cell>
          <cell r="J40">
            <v>646000</v>
          </cell>
          <cell r="K40">
            <v>0</v>
          </cell>
          <cell r="L40">
            <v>0</v>
          </cell>
          <cell r="M40">
            <v>0</v>
          </cell>
        </row>
        <row r="41">
          <cell r="C41" t="str">
            <v>소나무(조형)H3.0xR10</v>
          </cell>
          <cell r="D41">
            <v>4</v>
          </cell>
          <cell r="E41" t="str">
            <v>주</v>
          </cell>
          <cell r="F41">
            <v>363000</v>
          </cell>
          <cell r="G41">
            <v>1452000</v>
          </cell>
          <cell r="H41">
            <v>25000</v>
          </cell>
          <cell r="I41">
            <v>100000</v>
          </cell>
          <cell r="J41">
            <v>338000</v>
          </cell>
          <cell r="K41">
            <v>1352000</v>
          </cell>
          <cell r="L41">
            <v>0</v>
          </cell>
          <cell r="M41">
            <v>0</v>
          </cell>
        </row>
        <row r="42">
          <cell r="C42" t="str">
            <v>소나무(가브리)H2.0xL5.0xR20</v>
          </cell>
          <cell r="D42">
            <v>1</v>
          </cell>
          <cell r="E42" t="str">
            <v>주</v>
          </cell>
          <cell r="F42">
            <v>1590000</v>
          </cell>
          <cell r="G42">
            <v>1590000</v>
          </cell>
          <cell r="H42">
            <v>70000</v>
          </cell>
          <cell r="I42">
            <v>70000</v>
          </cell>
          <cell r="J42">
            <v>1520000</v>
          </cell>
          <cell r="K42">
            <v>1520000</v>
          </cell>
          <cell r="L42">
            <v>0</v>
          </cell>
          <cell r="M42">
            <v>0</v>
          </cell>
        </row>
        <row r="43">
          <cell r="C43" t="str">
            <v>소나무(가브리)L3.0xR10</v>
          </cell>
          <cell r="D43">
            <v>0</v>
          </cell>
          <cell r="E43" t="str">
            <v>주</v>
          </cell>
          <cell r="F43">
            <v>457500</v>
          </cell>
          <cell r="G43">
            <v>0</v>
          </cell>
          <cell r="H43">
            <v>30000</v>
          </cell>
          <cell r="I43">
            <v>0</v>
          </cell>
          <cell r="J43">
            <v>427500</v>
          </cell>
          <cell r="K43">
            <v>0</v>
          </cell>
          <cell r="L43">
            <v>0</v>
          </cell>
          <cell r="M43">
            <v>0</v>
          </cell>
        </row>
        <row r="44">
          <cell r="C44" t="str">
            <v>소나무(둥근형)H2.0xW2.2</v>
          </cell>
          <cell r="D44">
            <v>1</v>
          </cell>
          <cell r="E44" t="str">
            <v>주</v>
          </cell>
          <cell r="F44">
            <v>627500</v>
          </cell>
          <cell r="G44">
            <v>627500</v>
          </cell>
          <cell r="H44">
            <v>10000</v>
          </cell>
          <cell r="I44">
            <v>10000</v>
          </cell>
          <cell r="J44">
            <v>617500</v>
          </cell>
          <cell r="K44">
            <v>617500</v>
          </cell>
          <cell r="L44">
            <v>0</v>
          </cell>
          <cell r="M44">
            <v>0</v>
          </cell>
        </row>
        <row r="45">
          <cell r="C45" t="str">
            <v>소나무(둥근형)H1.0xW1.2</v>
          </cell>
          <cell r="D45">
            <v>103</v>
          </cell>
          <cell r="E45" t="str">
            <v>주</v>
          </cell>
          <cell r="F45">
            <v>146500</v>
          </cell>
          <cell r="G45">
            <v>15089500</v>
          </cell>
          <cell r="H45">
            <v>4000</v>
          </cell>
          <cell r="I45">
            <v>412000</v>
          </cell>
          <cell r="J45">
            <v>142500</v>
          </cell>
          <cell r="K45">
            <v>14677500</v>
          </cell>
          <cell r="L45">
            <v>0</v>
          </cell>
          <cell r="M45">
            <v>0</v>
          </cell>
        </row>
        <row r="46">
          <cell r="C46" t="str">
            <v>잣나무H3.0xW1.5</v>
          </cell>
          <cell r="D46">
            <v>169</v>
          </cell>
          <cell r="E46" t="str">
            <v>주</v>
          </cell>
          <cell r="F46">
            <v>28100</v>
          </cell>
          <cell r="G46">
            <v>4748900</v>
          </cell>
          <cell r="H46">
            <v>11000</v>
          </cell>
          <cell r="I46">
            <v>1859000</v>
          </cell>
          <cell r="J46">
            <v>17100</v>
          </cell>
          <cell r="K46">
            <v>2889900</v>
          </cell>
          <cell r="L46">
            <v>0</v>
          </cell>
          <cell r="M46">
            <v>0</v>
          </cell>
        </row>
        <row r="47">
          <cell r="C47" t="str">
            <v>잣나무H2.5xW1.2</v>
          </cell>
          <cell r="D47">
            <v>754</v>
          </cell>
          <cell r="E47" t="str">
            <v>주</v>
          </cell>
          <cell r="F47">
            <v>20400</v>
          </cell>
          <cell r="G47">
            <v>15381600</v>
          </cell>
          <cell r="H47">
            <v>9000</v>
          </cell>
          <cell r="I47">
            <v>6786000</v>
          </cell>
          <cell r="J47">
            <v>11400</v>
          </cell>
          <cell r="K47">
            <v>8595600</v>
          </cell>
          <cell r="L47">
            <v>0</v>
          </cell>
          <cell r="M47">
            <v>0</v>
          </cell>
        </row>
        <row r="48">
          <cell r="C48" t="str">
            <v>주목H2.5xW1.5</v>
          </cell>
          <cell r="D48">
            <v>15</v>
          </cell>
          <cell r="E48" t="str">
            <v>주</v>
          </cell>
          <cell r="F48">
            <v>436500</v>
          </cell>
          <cell r="G48">
            <v>6547500</v>
          </cell>
          <cell r="H48">
            <v>9000</v>
          </cell>
          <cell r="I48">
            <v>135000</v>
          </cell>
          <cell r="J48">
            <v>427500</v>
          </cell>
          <cell r="K48">
            <v>6412500</v>
          </cell>
          <cell r="L48">
            <v>0</v>
          </cell>
          <cell r="M48">
            <v>0</v>
          </cell>
        </row>
        <row r="49">
          <cell r="C49" t="str">
            <v>주목H2.0xW1.0</v>
          </cell>
          <cell r="D49">
            <v>44</v>
          </cell>
          <cell r="E49" t="str">
            <v>주</v>
          </cell>
          <cell r="F49">
            <v>167500</v>
          </cell>
          <cell r="G49">
            <v>7370000</v>
          </cell>
          <cell r="H49">
            <v>6000</v>
          </cell>
          <cell r="I49">
            <v>264000</v>
          </cell>
          <cell r="J49">
            <v>161500</v>
          </cell>
          <cell r="K49">
            <v>7106000</v>
          </cell>
          <cell r="L49">
            <v>0</v>
          </cell>
          <cell r="M49">
            <v>0</v>
          </cell>
        </row>
        <row r="50">
          <cell r="C50" t="str">
            <v>주목H1.5xW0.8</v>
          </cell>
          <cell r="D50">
            <v>200</v>
          </cell>
          <cell r="E50" t="str">
            <v>주</v>
          </cell>
          <cell r="F50">
            <v>89500</v>
          </cell>
          <cell r="G50">
            <v>17900000</v>
          </cell>
          <cell r="H50">
            <v>4000</v>
          </cell>
          <cell r="I50">
            <v>800000</v>
          </cell>
          <cell r="J50">
            <v>85500</v>
          </cell>
          <cell r="K50">
            <v>17100000</v>
          </cell>
          <cell r="L50">
            <v>0</v>
          </cell>
          <cell r="M50">
            <v>0</v>
          </cell>
        </row>
        <row r="51">
          <cell r="C51" t="str">
            <v>측백나무H2.5xW0.8</v>
          </cell>
          <cell r="D51">
            <v>15</v>
          </cell>
          <cell r="E51" t="str">
            <v>주</v>
          </cell>
          <cell r="F51">
            <v>28950</v>
          </cell>
          <cell r="G51">
            <v>434250</v>
          </cell>
          <cell r="H51">
            <v>9000</v>
          </cell>
          <cell r="I51">
            <v>135000</v>
          </cell>
          <cell r="J51">
            <v>19950</v>
          </cell>
          <cell r="K51">
            <v>299250</v>
          </cell>
          <cell r="L51">
            <v>0</v>
          </cell>
          <cell r="M51">
            <v>0</v>
          </cell>
        </row>
        <row r="52">
          <cell r="C52" t="str">
            <v>향나무(가브리)H3.0xL4.0</v>
          </cell>
          <cell r="D52">
            <v>6</v>
          </cell>
          <cell r="E52" t="str">
            <v>주</v>
          </cell>
          <cell r="F52">
            <v>2035000</v>
          </cell>
          <cell r="G52">
            <v>12210000</v>
          </cell>
          <cell r="H52">
            <v>40000</v>
          </cell>
          <cell r="I52">
            <v>240000</v>
          </cell>
          <cell r="J52">
            <v>1995000</v>
          </cell>
          <cell r="K52">
            <v>11970000</v>
          </cell>
          <cell r="L52">
            <v>0</v>
          </cell>
          <cell r="M52">
            <v>0</v>
          </cell>
        </row>
        <row r="53">
          <cell r="C53" t="str">
            <v>꽃사과H5.0xR30</v>
          </cell>
          <cell r="D53">
            <v>0</v>
          </cell>
          <cell r="E53" t="str">
            <v>주</v>
          </cell>
          <cell r="F53">
            <v>1545000</v>
          </cell>
          <cell r="G53">
            <v>0</v>
          </cell>
          <cell r="H53">
            <v>120000</v>
          </cell>
          <cell r="I53">
            <v>0</v>
          </cell>
          <cell r="J53">
            <v>1425000</v>
          </cell>
          <cell r="K53">
            <v>0</v>
          </cell>
          <cell r="L53">
            <v>0</v>
          </cell>
          <cell r="M53">
            <v>0</v>
          </cell>
        </row>
        <row r="54">
          <cell r="C54" t="str">
            <v>감나무H4.0xR15</v>
          </cell>
          <cell r="D54">
            <v>41</v>
          </cell>
          <cell r="E54" t="str">
            <v>주</v>
          </cell>
          <cell r="F54">
            <v>187500</v>
          </cell>
          <cell r="G54">
            <v>7687500</v>
          </cell>
          <cell r="H54">
            <v>45000</v>
          </cell>
          <cell r="I54">
            <v>1845000</v>
          </cell>
          <cell r="J54">
            <v>142500</v>
          </cell>
          <cell r="K54">
            <v>5842500</v>
          </cell>
          <cell r="L54">
            <v>0</v>
          </cell>
          <cell r="M54">
            <v>0</v>
          </cell>
        </row>
        <row r="55">
          <cell r="C55" t="str">
            <v>감나무H2.5xR6</v>
          </cell>
          <cell r="D55">
            <v>54</v>
          </cell>
          <cell r="E55" t="str">
            <v>주</v>
          </cell>
          <cell r="F55">
            <v>55600</v>
          </cell>
          <cell r="G55">
            <v>3002400</v>
          </cell>
          <cell r="H55">
            <v>10000</v>
          </cell>
          <cell r="I55">
            <v>540000</v>
          </cell>
          <cell r="J55">
            <v>45600</v>
          </cell>
          <cell r="K55">
            <v>2462400</v>
          </cell>
          <cell r="L55">
            <v>0</v>
          </cell>
          <cell r="M55">
            <v>0</v>
          </cell>
        </row>
        <row r="56">
          <cell r="C56" t="str">
            <v>고로쇠H4.5xR15</v>
          </cell>
          <cell r="D56">
            <v>4</v>
          </cell>
          <cell r="E56" t="str">
            <v>주</v>
          </cell>
          <cell r="F56">
            <v>235000</v>
          </cell>
          <cell r="G56">
            <v>940000</v>
          </cell>
          <cell r="H56">
            <v>45000</v>
          </cell>
          <cell r="I56">
            <v>180000</v>
          </cell>
          <cell r="J56">
            <v>190000</v>
          </cell>
          <cell r="K56">
            <v>760000</v>
          </cell>
          <cell r="L56">
            <v>0</v>
          </cell>
          <cell r="M56">
            <v>0</v>
          </cell>
        </row>
        <row r="57">
          <cell r="C57" t="str">
            <v>고로쇠H5.0xR30</v>
          </cell>
          <cell r="D57">
            <v>2</v>
          </cell>
          <cell r="E57" t="str">
            <v>주</v>
          </cell>
          <cell r="F57">
            <v>1260000</v>
          </cell>
          <cell r="G57">
            <v>2520000</v>
          </cell>
          <cell r="H57">
            <v>120000</v>
          </cell>
          <cell r="I57">
            <v>240000</v>
          </cell>
          <cell r="J57">
            <v>1140000</v>
          </cell>
          <cell r="K57">
            <v>2280000</v>
          </cell>
          <cell r="L57">
            <v>0</v>
          </cell>
          <cell r="M57">
            <v>0</v>
          </cell>
        </row>
        <row r="58">
          <cell r="C58" t="str">
            <v>고로쇠H5.0xR35</v>
          </cell>
          <cell r="D58">
            <v>0</v>
          </cell>
          <cell r="E58" t="str">
            <v>주</v>
          </cell>
          <cell r="F58">
            <v>1850000</v>
          </cell>
          <cell r="G58">
            <v>0</v>
          </cell>
          <cell r="H58">
            <v>140000</v>
          </cell>
          <cell r="I58">
            <v>0</v>
          </cell>
          <cell r="J58">
            <v>1710000</v>
          </cell>
          <cell r="K58">
            <v>0</v>
          </cell>
          <cell r="L58">
            <v>0</v>
          </cell>
          <cell r="M58">
            <v>0</v>
          </cell>
        </row>
        <row r="59">
          <cell r="C59" t="str">
            <v>계수나무H5.0xR20</v>
          </cell>
          <cell r="D59">
            <v>8</v>
          </cell>
          <cell r="E59" t="str">
            <v>주</v>
          </cell>
          <cell r="F59">
            <v>901500</v>
          </cell>
          <cell r="G59">
            <v>7212000</v>
          </cell>
          <cell r="H59">
            <v>75000</v>
          </cell>
          <cell r="I59">
            <v>600000</v>
          </cell>
          <cell r="J59">
            <v>826500</v>
          </cell>
          <cell r="K59">
            <v>6612000</v>
          </cell>
          <cell r="L59">
            <v>0</v>
          </cell>
          <cell r="M59">
            <v>0</v>
          </cell>
        </row>
        <row r="60">
          <cell r="C60" t="str">
            <v>계수나무H3.5xR8</v>
          </cell>
          <cell r="D60">
            <v>0</v>
          </cell>
          <cell r="E60" t="str">
            <v>주</v>
          </cell>
          <cell r="F60">
            <v>79850</v>
          </cell>
          <cell r="G60">
            <v>0</v>
          </cell>
          <cell r="H60">
            <v>20000</v>
          </cell>
          <cell r="I60">
            <v>0</v>
          </cell>
          <cell r="J60">
            <v>59850</v>
          </cell>
          <cell r="K60">
            <v>0</v>
          </cell>
          <cell r="L60">
            <v>0</v>
          </cell>
          <cell r="M60">
            <v>0</v>
          </cell>
        </row>
        <row r="61">
          <cell r="C61" t="str">
            <v>꽃사과H2.5xR6</v>
          </cell>
          <cell r="D61">
            <v>246</v>
          </cell>
          <cell r="E61" t="str">
            <v>주</v>
          </cell>
          <cell r="F61">
            <v>43250</v>
          </cell>
          <cell r="G61">
            <v>10639500</v>
          </cell>
          <cell r="H61">
            <v>10000</v>
          </cell>
          <cell r="I61">
            <v>2460000</v>
          </cell>
          <cell r="J61">
            <v>33250</v>
          </cell>
          <cell r="K61">
            <v>8179500</v>
          </cell>
          <cell r="L61">
            <v>0</v>
          </cell>
          <cell r="M61">
            <v>0</v>
          </cell>
        </row>
        <row r="62">
          <cell r="C62" t="str">
            <v>모감주H4.5xR20</v>
          </cell>
          <cell r="D62">
            <v>1</v>
          </cell>
          <cell r="E62" t="str">
            <v>주</v>
          </cell>
          <cell r="F62">
            <v>597500</v>
          </cell>
          <cell r="G62">
            <v>597500</v>
          </cell>
          <cell r="H62">
            <v>75000</v>
          </cell>
          <cell r="I62">
            <v>75000</v>
          </cell>
          <cell r="J62">
            <v>522500</v>
          </cell>
          <cell r="K62">
            <v>522500</v>
          </cell>
          <cell r="L62">
            <v>0</v>
          </cell>
          <cell r="M62">
            <v>0</v>
          </cell>
        </row>
        <row r="63">
          <cell r="C63" t="str">
            <v>모감주H5.0xR25</v>
          </cell>
          <cell r="D63">
            <v>1</v>
          </cell>
          <cell r="E63" t="str">
            <v>주</v>
          </cell>
          <cell r="F63">
            <v>945000</v>
          </cell>
          <cell r="G63">
            <v>945000</v>
          </cell>
          <cell r="H63">
            <v>90000</v>
          </cell>
          <cell r="I63">
            <v>90000</v>
          </cell>
          <cell r="J63">
            <v>855000</v>
          </cell>
          <cell r="K63">
            <v>855000</v>
          </cell>
          <cell r="L63">
            <v>0</v>
          </cell>
          <cell r="M63">
            <v>0</v>
          </cell>
        </row>
        <row r="64">
          <cell r="C64" t="str">
            <v>모감주H3.5xR12</v>
          </cell>
          <cell r="D64">
            <v>5</v>
          </cell>
          <cell r="E64" t="str">
            <v>주</v>
          </cell>
          <cell r="F64">
            <v>225000</v>
          </cell>
          <cell r="G64">
            <v>1125000</v>
          </cell>
          <cell r="H64">
            <v>35000</v>
          </cell>
          <cell r="I64">
            <v>175000</v>
          </cell>
          <cell r="J64">
            <v>190000</v>
          </cell>
          <cell r="K64">
            <v>950000</v>
          </cell>
          <cell r="L64">
            <v>0</v>
          </cell>
          <cell r="M64">
            <v>0</v>
          </cell>
        </row>
        <row r="65">
          <cell r="C65" t="str">
            <v>노각나무H4.0xR15</v>
          </cell>
          <cell r="D65">
            <v>9</v>
          </cell>
          <cell r="E65" t="str">
            <v>주</v>
          </cell>
          <cell r="F65">
            <v>662500</v>
          </cell>
          <cell r="G65">
            <v>5962500</v>
          </cell>
          <cell r="H65">
            <v>45000</v>
          </cell>
          <cell r="I65">
            <v>405000</v>
          </cell>
          <cell r="J65">
            <v>617500</v>
          </cell>
          <cell r="K65">
            <v>5557500</v>
          </cell>
          <cell r="L65">
            <v>0</v>
          </cell>
          <cell r="M65">
            <v>0</v>
          </cell>
        </row>
        <row r="66">
          <cell r="C66" t="str">
            <v>노각나무H3.5xR10</v>
          </cell>
          <cell r="D66">
            <v>7</v>
          </cell>
          <cell r="E66" t="str">
            <v>주</v>
          </cell>
          <cell r="F66">
            <v>215000</v>
          </cell>
          <cell r="G66">
            <v>1505000</v>
          </cell>
          <cell r="H66">
            <v>25000</v>
          </cell>
          <cell r="I66">
            <v>175000</v>
          </cell>
          <cell r="J66">
            <v>190000</v>
          </cell>
          <cell r="K66">
            <v>1330000</v>
          </cell>
          <cell r="L66">
            <v>0</v>
          </cell>
          <cell r="M66">
            <v>0</v>
          </cell>
        </row>
        <row r="67">
          <cell r="C67" t="str">
            <v>느릅나무H4.5xR20</v>
          </cell>
          <cell r="D67">
            <v>24</v>
          </cell>
          <cell r="E67" t="str">
            <v>주</v>
          </cell>
          <cell r="F67">
            <v>550000</v>
          </cell>
          <cell r="G67">
            <v>13200000</v>
          </cell>
          <cell r="H67">
            <v>75000</v>
          </cell>
          <cell r="I67">
            <v>1800000</v>
          </cell>
          <cell r="J67">
            <v>475000</v>
          </cell>
          <cell r="K67">
            <v>11400000</v>
          </cell>
          <cell r="L67">
            <v>0</v>
          </cell>
          <cell r="M67">
            <v>0</v>
          </cell>
        </row>
        <row r="68">
          <cell r="C68" t="str">
            <v>물푸레나무H6.0xR50</v>
          </cell>
          <cell r="D68">
            <v>1</v>
          </cell>
          <cell r="E68" t="str">
            <v>주</v>
          </cell>
          <cell r="F68">
            <v>3860000</v>
          </cell>
          <cell r="G68">
            <v>3860000</v>
          </cell>
          <cell r="H68">
            <v>250000</v>
          </cell>
          <cell r="I68">
            <v>250000</v>
          </cell>
          <cell r="J68">
            <v>3610000</v>
          </cell>
          <cell r="K68">
            <v>3610000</v>
          </cell>
          <cell r="L68">
            <v>0</v>
          </cell>
          <cell r="M68">
            <v>0</v>
          </cell>
        </row>
        <row r="69">
          <cell r="C69" t="str">
            <v>느티나무H6.0xR40</v>
          </cell>
          <cell r="D69">
            <v>2</v>
          </cell>
          <cell r="E69" t="str">
            <v>주</v>
          </cell>
          <cell r="F69">
            <v>3970000</v>
          </cell>
          <cell r="G69">
            <v>7940000</v>
          </cell>
          <cell r="H69">
            <v>170000</v>
          </cell>
          <cell r="I69">
            <v>340000</v>
          </cell>
          <cell r="J69">
            <v>3800000</v>
          </cell>
          <cell r="K69">
            <v>7600000</v>
          </cell>
          <cell r="L69">
            <v>0</v>
          </cell>
          <cell r="M69">
            <v>0</v>
          </cell>
        </row>
        <row r="70">
          <cell r="C70" t="str">
            <v>느티나무H5.0xR30</v>
          </cell>
          <cell r="D70">
            <v>2</v>
          </cell>
          <cell r="E70" t="str">
            <v>주</v>
          </cell>
          <cell r="F70">
            <v>1877500</v>
          </cell>
          <cell r="G70">
            <v>3755000</v>
          </cell>
          <cell r="H70">
            <v>120000</v>
          </cell>
          <cell r="I70">
            <v>240000</v>
          </cell>
          <cell r="J70">
            <v>1757500</v>
          </cell>
          <cell r="K70">
            <v>3515000</v>
          </cell>
          <cell r="L70">
            <v>0</v>
          </cell>
          <cell r="M70">
            <v>0</v>
          </cell>
        </row>
        <row r="71">
          <cell r="C71" t="str">
            <v>느티나무H4.5xR20</v>
          </cell>
          <cell r="D71">
            <v>13</v>
          </cell>
          <cell r="E71" t="str">
            <v>주</v>
          </cell>
          <cell r="F71">
            <v>569000</v>
          </cell>
          <cell r="G71">
            <v>7397000</v>
          </cell>
          <cell r="H71">
            <v>75000</v>
          </cell>
          <cell r="I71">
            <v>975000</v>
          </cell>
          <cell r="J71">
            <v>494000</v>
          </cell>
          <cell r="K71">
            <v>6422000</v>
          </cell>
          <cell r="L71">
            <v>0</v>
          </cell>
          <cell r="M71">
            <v>0</v>
          </cell>
        </row>
        <row r="72">
          <cell r="C72" t="str">
            <v>느티나무H4.0xR15</v>
          </cell>
          <cell r="D72">
            <v>56</v>
          </cell>
          <cell r="E72" t="str">
            <v>주</v>
          </cell>
          <cell r="F72">
            <v>311000</v>
          </cell>
          <cell r="G72">
            <v>17416000</v>
          </cell>
          <cell r="H72">
            <v>45000</v>
          </cell>
          <cell r="I72">
            <v>2520000</v>
          </cell>
          <cell r="J72">
            <v>266000</v>
          </cell>
          <cell r="K72">
            <v>14896000</v>
          </cell>
          <cell r="L72">
            <v>0</v>
          </cell>
          <cell r="M72">
            <v>0</v>
          </cell>
        </row>
        <row r="73">
          <cell r="C73" t="str">
            <v>느티나무H4.0xR8</v>
          </cell>
          <cell r="D73">
            <v>66</v>
          </cell>
          <cell r="E73" t="str">
            <v>주</v>
          </cell>
          <cell r="F73">
            <v>60000</v>
          </cell>
          <cell r="G73">
            <v>3960000</v>
          </cell>
          <cell r="H73">
            <v>20000</v>
          </cell>
          <cell r="I73">
            <v>1320000</v>
          </cell>
          <cell r="J73">
            <v>40000</v>
          </cell>
          <cell r="K73">
            <v>2640000</v>
          </cell>
          <cell r="L73">
            <v>0</v>
          </cell>
          <cell r="M73">
            <v>0</v>
          </cell>
        </row>
        <row r="74">
          <cell r="C74" t="str">
            <v>대왕참나무H3.0xR10</v>
          </cell>
          <cell r="D74">
            <v>12</v>
          </cell>
          <cell r="E74" t="str">
            <v>주</v>
          </cell>
          <cell r="F74">
            <v>148500</v>
          </cell>
          <cell r="G74">
            <v>1782000</v>
          </cell>
          <cell r="H74">
            <v>25000</v>
          </cell>
          <cell r="I74">
            <v>300000</v>
          </cell>
          <cell r="J74">
            <v>123500</v>
          </cell>
          <cell r="K74">
            <v>1482000</v>
          </cell>
          <cell r="L74">
            <v>0</v>
          </cell>
          <cell r="M74">
            <v>0</v>
          </cell>
        </row>
        <row r="75">
          <cell r="C75" t="str">
            <v>대추나무H4.0xR15</v>
          </cell>
          <cell r="D75">
            <v>52</v>
          </cell>
          <cell r="E75" t="str">
            <v>주</v>
          </cell>
          <cell r="F75">
            <v>235000</v>
          </cell>
          <cell r="G75">
            <v>12220000</v>
          </cell>
          <cell r="H75">
            <v>45000</v>
          </cell>
          <cell r="I75">
            <v>2340000</v>
          </cell>
          <cell r="J75">
            <v>190000</v>
          </cell>
          <cell r="K75">
            <v>9880000</v>
          </cell>
          <cell r="L75">
            <v>0</v>
          </cell>
          <cell r="M75">
            <v>0</v>
          </cell>
        </row>
        <row r="76">
          <cell r="C76" t="str">
            <v>대추나무H2.5xR6</v>
          </cell>
          <cell r="D76">
            <v>178</v>
          </cell>
          <cell r="E76" t="str">
            <v>주</v>
          </cell>
          <cell r="F76">
            <v>38500</v>
          </cell>
          <cell r="G76">
            <v>6853000</v>
          </cell>
          <cell r="H76">
            <v>10000</v>
          </cell>
          <cell r="I76">
            <v>1780000</v>
          </cell>
          <cell r="J76">
            <v>28500</v>
          </cell>
          <cell r="K76">
            <v>5073000</v>
          </cell>
          <cell r="L76">
            <v>0</v>
          </cell>
          <cell r="M76">
            <v>0</v>
          </cell>
        </row>
        <row r="77">
          <cell r="C77" t="str">
            <v>때죽나무H2.5xR5</v>
          </cell>
          <cell r="D77">
            <v>198</v>
          </cell>
          <cell r="E77" t="str">
            <v>주</v>
          </cell>
          <cell r="F77">
            <v>38450</v>
          </cell>
          <cell r="G77">
            <v>7613100</v>
          </cell>
          <cell r="H77">
            <v>9000</v>
          </cell>
          <cell r="I77">
            <v>1782000</v>
          </cell>
          <cell r="J77">
            <v>29450</v>
          </cell>
          <cell r="K77">
            <v>5831100</v>
          </cell>
          <cell r="L77">
            <v>0</v>
          </cell>
          <cell r="M77">
            <v>0</v>
          </cell>
        </row>
        <row r="78">
          <cell r="C78" t="str">
            <v>루브라참나무H3.5xR12</v>
          </cell>
          <cell r="D78">
            <v>11</v>
          </cell>
          <cell r="E78" t="str">
            <v>주</v>
          </cell>
          <cell r="F78">
            <v>206000</v>
          </cell>
          <cell r="G78">
            <v>2266000</v>
          </cell>
          <cell r="H78">
            <v>35000</v>
          </cell>
          <cell r="I78">
            <v>385000</v>
          </cell>
          <cell r="J78">
            <v>171000</v>
          </cell>
          <cell r="K78">
            <v>1881000</v>
          </cell>
          <cell r="L78">
            <v>0</v>
          </cell>
          <cell r="M78">
            <v>0</v>
          </cell>
        </row>
        <row r="79">
          <cell r="C79" t="str">
            <v>루브라참나무H3.0xR10</v>
          </cell>
          <cell r="D79">
            <v>8</v>
          </cell>
          <cell r="E79" t="str">
            <v>주</v>
          </cell>
          <cell r="F79">
            <v>139000</v>
          </cell>
          <cell r="G79">
            <v>1112000</v>
          </cell>
          <cell r="H79">
            <v>25000</v>
          </cell>
          <cell r="I79">
            <v>200000</v>
          </cell>
          <cell r="J79">
            <v>114000</v>
          </cell>
          <cell r="K79">
            <v>912000</v>
          </cell>
          <cell r="L79">
            <v>0</v>
          </cell>
          <cell r="M79">
            <v>0</v>
          </cell>
        </row>
        <row r="80">
          <cell r="C80" t="str">
            <v>루브라참나무H3.0xR8</v>
          </cell>
          <cell r="D80">
            <v>72</v>
          </cell>
          <cell r="E80" t="str">
            <v>주</v>
          </cell>
          <cell r="F80">
            <v>100750</v>
          </cell>
          <cell r="G80">
            <v>7254000</v>
          </cell>
          <cell r="H80">
            <v>20000</v>
          </cell>
          <cell r="I80">
            <v>1440000</v>
          </cell>
          <cell r="J80">
            <v>80750</v>
          </cell>
          <cell r="K80">
            <v>5814000</v>
          </cell>
          <cell r="L80">
            <v>0</v>
          </cell>
          <cell r="M80">
            <v>0</v>
          </cell>
        </row>
        <row r="81">
          <cell r="C81" t="str">
            <v>매실나무H4.0xR15</v>
          </cell>
          <cell r="D81">
            <v>35</v>
          </cell>
          <cell r="E81" t="str">
            <v>주</v>
          </cell>
          <cell r="F81">
            <v>282500</v>
          </cell>
          <cell r="G81">
            <v>9887500</v>
          </cell>
          <cell r="H81">
            <v>45000</v>
          </cell>
          <cell r="I81">
            <v>1575000</v>
          </cell>
          <cell r="J81">
            <v>237500</v>
          </cell>
          <cell r="K81">
            <v>8312500</v>
          </cell>
          <cell r="L81">
            <v>0</v>
          </cell>
          <cell r="M81">
            <v>0</v>
          </cell>
        </row>
        <row r="82">
          <cell r="C82" t="str">
            <v>매자나무H2.5xR6</v>
          </cell>
          <cell r="D82">
            <v>74</v>
          </cell>
          <cell r="E82" t="str">
            <v>주</v>
          </cell>
          <cell r="F82">
            <v>33750</v>
          </cell>
          <cell r="G82">
            <v>2497500</v>
          </cell>
          <cell r="H82">
            <v>10000</v>
          </cell>
          <cell r="I82">
            <v>740000</v>
          </cell>
          <cell r="J82">
            <v>23750</v>
          </cell>
          <cell r="K82">
            <v>1757500</v>
          </cell>
          <cell r="L82">
            <v>0</v>
          </cell>
          <cell r="M82">
            <v>0</v>
          </cell>
        </row>
        <row r="83">
          <cell r="C83" t="str">
            <v>메타세콰이아H5.0xB12</v>
          </cell>
          <cell r="D83">
            <v>29</v>
          </cell>
          <cell r="E83" t="str">
            <v>주</v>
          </cell>
          <cell r="F83">
            <v>187500</v>
          </cell>
          <cell r="G83">
            <v>5437500</v>
          </cell>
          <cell r="H83">
            <v>45000</v>
          </cell>
          <cell r="I83">
            <v>1305000</v>
          </cell>
          <cell r="J83">
            <v>142500</v>
          </cell>
          <cell r="K83">
            <v>4132500</v>
          </cell>
          <cell r="L83">
            <v>0</v>
          </cell>
          <cell r="M83">
            <v>0</v>
          </cell>
        </row>
        <row r="84">
          <cell r="C84" t="str">
            <v>낙우송H3.5xB6</v>
          </cell>
          <cell r="D84">
            <v>435</v>
          </cell>
          <cell r="E84" t="str">
            <v>주</v>
          </cell>
          <cell r="F84">
            <v>77000</v>
          </cell>
          <cell r="G84">
            <v>33495000</v>
          </cell>
          <cell r="H84">
            <v>20000</v>
          </cell>
          <cell r="I84">
            <v>8700000</v>
          </cell>
          <cell r="J84">
            <v>57000</v>
          </cell>
          <cell r="K84">
            <v>24795000</v>
          </cell>
          <cell r="L84">
            <v>0</v>
          </cell>
          <cell r="M84">
            <v>0</v>
          </cell>
        </row>
        <row r="85">
          <cell r="C85" t="str">
            <v>낙우송H3.0xB5</v>
          </cell>
          <cell r="D85">
            <v>123</v>
          </cell>
          <cell r="E85" t="str">
            <v>주</v>
          </cell>
          <cell r="F85">
            <v>48250</v>
          </cell>
          <cell r="G85">
            <v>5934750</v>
          </cell>
          <cell r="H85">
            <v>15000</v>
          </cell>
          <cell r="I85">
            <v>1845000</v>
          </cell>
          <cell r="J85">
            <v>33250</v>
          </cell>
          <cell r="K85">
            <v>4089750</v>
          </cell>
          <cell r="L85">
            <v>0</v>
          </cell>
          <cell r="M85">
            <v>0</v>
          </cell>
        </row>
        <row r="86">
          <cell r="C86" t="str">
            <v>상수리나무H5.0xR45</v>
          </cell>
          <cell r="D86">
            <v>1</v>
          </cell>
          <cell r="E86" t="str">
            <v>주</v>
          </cell>
          <cell r="F86">
            <v>2575000</v>
          </cell>
          <cell r="G86">
            <v>2575000</v>
          </cell>
          <cell r="H86">
            <v>200000</v>
          </cell>
          <cell r="I86">
            <v>200000</v>
          </cell>
          <cell r="J86">
            <v>2375000</v>
          </cell>
          <cell r="K86">
            <v>2375000</v>
          </cell>
          <cell r="L86">
            <v>0</v>
          </cell>
          <cell r="M86">
            <v>0</v>
          </cell>
        </row>
        <row r="87">
          <cell r="C87" t="str">
            <v>모과나무H4.0xR15</v>
          </cell>
          <cell r="D87">
            <v>30</v>
          </cell>
          <cell r="E87" t="str">
            <v>주</v>
          </cell>
          <cell r="F87">
            <v>282500</v>
          </cell>
          <cell r="G87">
            <v>8475000</v>
          </cell>
          <cell r="H87">
            <v>45000</v>
          </cell>
          <cell r="I87">
            <v>1350000</v>
          </cell>
          <cell r="J87">
            <v>237500</v>
          </cell>
          <cell r="K87">
            <v>7125000</v>
          </cell>
          <cell r="L87">
            <v>0</v>
          </cell>
          <cell r="M87">
            <v>0</v>
          </cell>
        </row>
        <row r="88">
          <cell r="C88" t="str">
            <v>모과나무H2.5xR6</v>
          </cell>
          <cell r="D88">
            <v>121</v>
          </cell>
          <cell r="E88" t="str">
            <v>주</v>
          </cell>
          <cell r="F88">
            <v>52750</v>
          </cell>
          <cell r="G88">
            <v>6382750</v>
          </cell>
          <cell r="H88">
            <v>10000</v>
          </cell>
          <cell r="I88">
            <v>1210000</v>
          </cell>
          <cell r="J88">
            <v>42750</v>
          </cell>
          <cell r="K88">
            <v>5172750</v>
          </cell>
          <cell r="L88">
            <v>0</v>
          </cell>
          <cell r="M88">
            <v>0</v>
          </cell>
        </row>
        <row r="89">
          <cell r="C89" t="str">
            <v>목련H5.0xR35</v>
          </cell>
          <cell r="D89">
            <v>1</v>
          </cell>
          <cell r="E89" t="str">
            <v>주</v>
          </cell>
          <cell r="F89">
            <v>2050000</v>
          </cell>
          <cell r="G89">
            <v>2050000</v>
          </cell>
          <cell r="H89">
            <v>150000</v>
          </cell>
          <cell r="I89">
            <v>150000</v>
          </cell>
          <cell r="J89">
            <v>1900000</v>
          </cell>
          <cell r="K89">
            <v>1900000</v>
          </cell>
          <cell r="L89">
            <v>0</v>
          </cell>
          <cell r="M89">
            <v>0</v>
          </cell>
        </row>
        <row r="90">
          <cell r="C90" t="str">
            <v>목련H4.0xR15</v>
          </cell>
          <cell r="D90">
            <v>1</v>
          </cell>
          <cell r="E90" t="str">
            <v>주</v>
          </cell>
          <cell r="F90">
            <v>263500</v>
          </cell>
          <cell r="G90">
            <v>263500</v>
          </cell>
          <cell r="H90">
            <v>45000</v>
          </cell>
          <cell r="I90">
            <v>45000</v>
          </cell>
          <cell r="J90">
            <v>218500</v>
          </cell>
          <cell r="K90">
            <v>218500</v>
          </cell>
          <cell r="L90">
            <v>0</v>
          </cell>
          <cell r="M90">
            <v>0</v>
          </cell>
        </row>
        <row r="91">
          <cell r="C91" t="str">
            <v>목련H3.0xR10</v>
          </cell>
          <cell r="D91">
            <v>0</v>
          </cell>
          <cell r="E91" t="str">
            <v>주</v>
          </cell>
          <cell r="F91">
            <v>115250</v>
          </cell>
          <cell r="G91">
            <v>0</v>
          </cell>
          <cell r="H91">
            <v>25000</v>
          </cell>
          <cell r="I91">
            <v>0</v>
          </cell>
          <cell r="J91">
            <v>90250</v>
          </cell>
          <cell r="K91">
            <v>0</v>
          </cell>
          <cell r="L91">
            <v>0</v>
          </cell>
          <cell r="M91">
            <v>0</v>
          </cell>
        </row>
        <row r="92">
          <cell r="C92" t="str">
            <v>목련H2.5xR8</v>
          </cell>
          <cell r="D92">
            <v>102</v>
          </cell>
          <cell r="E92" t="str">
            <v>주</v>
          </cell>
          <cell r="F92">
            <v>91250</v>
          </cell>
          <cell r="G92">
            <v>9307500</v>
          </cell>
          <cell r="H92">
            <v>20000</v>
          </cell>
          <cell r="I92">
            <v>2040000</v>
          </cell>
          <cell r="J92">
            <v>71250</v>
          </cell>
          <cell r="K92">
            <v>7267500</v>
          </cell>
          <cell r="L92">
            <v>0</v>
          </cell>
          <cell r="M92">
            <v>0</v>
          </cell>
        </row>
        <row r="93">
          <cell r="C93" t="str">
            <v>목련H2.5xR6</v>
          </cell>
          <cell r="D93">
            <v>58</v>
          </cell>
          <cell r="E93" t="str">
            <v>주</v>
          </cell>
          <cell r="F93">
            <v>46100</v>
          </cell>
          <cell r="G93">
            <v>2673800</v>
          </cell>
          <cell r="H93">
            <v>10000</v>
          </cell>
          <cell r="I93">
            <v>580000</v>
          </cell>
          <cell r="J93">
            <v>36100</v>
          </cell>
          <cell r="K93">
            <v>2093800</v>
          </cell>
          <cell r="L93">
            <v>0</v>
          </cell>
          <cell r="M93">
            <v>0</v>
          </cell>
        </row>
        <row r="94">
          <cell r="C94" t="str">
            <v>벗나무H4.0xB15</v>
          </cell>
          <cell r="D94">
            <v>138</v>
          </cell>
          <cell r="E94" t="str">
            <v>주</v>
          </cell>
          <cell r="F94">
            <v>455000</v>
          </cell>
          <cell r="G94">
            <v>62790000</v>
          </cell>
          <cell r="H94">
            <v>75000</v>
          </cell>
          <cell r="I94">
            <v>10350000</v>
          </cell>
          <cell r="J94">
            <v>380000</v>
          </cell>
          <cell r="K94">
            <v>52440000</v>
          </cell>
          <cell r="L94">
            <v>0</v>
          </cell>
          <cell r="M94">
            <v>0</v>
          </cell>
        </row>
        <row r="95">
          <cell r="C95" t="str">
            <v>벗나무H3.0xB8</v>
          </cell>
          <cell r="D95">
            <v>26</v>
          </cell>
          <cell r="E95" t="str">
            <v>주</v>
          </cell>
          <cell r="F95">
            <v>96250</v>
          </cell>
          <cell r="G95">
            <v>2502500</v>
          </cell>
          <cell r="H95">
            <v>25000</v>
          </cell>
          <cell r="I95">
            <v>650000</v>
          </cell>
          <cell r="J95">
            <v>71250</v>
          </cell>
          <cell r="K95">
            <v>1852500</v>
          </cell>
          <cell r="L95">
            <v>0</v>
          </cell>
          <cell r="M95">
            <v>0</v>
          </cell>
        </row>
        <row r="96">
          <cell r="C96" t="str">
            <v>벗나무H2.0xB5</v>
          </cell>
          <cell r="D96">
            <v>184</v>
          </cell>
          <cell r="E96" t="str">
            <v>주</v>
          </cell>
          <cell r="F96">
            <v>36600</v>
          </cell>
          <cell r="G96">
            <v>6734400</v>
          </cell>
          <cell r="H96">
            <v>10000</v>
          </cell>
          <cell r="I96">
            <v>1840000</v>
          </cell>
          <cell r="J96">
            <v>26600</v>
          </cell>
          <cell r="K96">
            <v>4894400</v>
          </cell>
          <cell r="L96">
            <v>0</v>
          </cell>
          <cell r="M96">
            <v>0</v>
          </cell>
        </row>
        <row r="97">
          <cell r="C97" t="str">
            <v>보리수나무H2.5xW1.0</v>
          </cell>
          <cell r="D97">
            <v>4</v>
          </cell>
          <cell r="E97" t="str">
            <v>주</v>
          </cell>
          <cell r="F97">
            <v>73750</v>
          </cell>
          <cell r="G97">
            <v>295000</v>
          </cell>
          <cell r="H97">
            <v>12000</v>
          </cell>
          <cell r="I97">
            <v>48000</v>
          </cell>
          <cell r="J97">
            <v>61750</v>
          </cell>
          <cell r="K97">
            <v>247000</v>
          </cell>
          <cell r="L97">
            <v>0</v>
          </cell>
          <cell r="M97">
            <v>0</v>
          </cell>
        </row>
        <row r="98">
          <cell r="C98" t="str">
            <v>복자기H3.0xR8</v>
          </cell>
          <cell r="D98">
            <v>24</v>
          </cell>
          <cell r="E98" t="str">
            <v>주</v>
          </cell>
          <cell r="F98">
            <v>100750</v>
          </cell>
          <cell r="G98">
            <v>2418000</v>
          </cell>
          <cell r="H98">
            <v>20000</v>
          </cell>
          <cell r="I98">
            <v>480000</v>
          </cell>
          <cell r="J98">
            <v>80750</v>
          </cell>
          <cell r="K98">
            <v>1938000</v>
          </cell>
          <cell r="L98">
            <v>0</v>
          </cell>
          <cell r="M98">
            <v>0</v>
          </cell>
        </row>
        <row r="99">
          <cell r="C99" t="str">
            <v>산사나무H4.5xR30</v>
          </cell>
          <cell r="D99">
            <v>5</v>
          </cell>
          <cell r="E99" t="str">
            <v>주</v>
          </cell>
          <cell r="F99">
            <v>2115000</v>
          </cell>
          <cell r="G99">
            <v>10575000</v>
          </cell>
          <cell r="H99">
            <v>120000</v>
          </cell>
          <cell r="I99">
            <v>600000</v>
          </cell>
          <cell r="J99">
            <v>1995000</v>
          </cell>
          <cell r="K99">
            <v>9975000</v>
          </cell>
          <cell r="L99">
            <v>0</v>
          </cell>
          <cell r="M99">
            <v>0</v>
          </cell>
        </row>
        <row r="100">
          <cell r="C100" t="str">
            <v>산사나무H2.5xR6</v>
          </cell>
          <cell r="D100">
            <v>31</v>
          </cell>
          <cell r="E100" t="str">
            <v>주</v>
          </cell>
          <cell r="F100">
            <v>60350</v>
          </cell>
          <cell r="G100">
            <v>1870850</v>
          </cell>
          <cell r="H100">
            <v>10000</v>
          </cell>
          <cell r="I100">
            <v>310000</v>
          </cell>
          <cell r="J100">
            <v>50350</v>
          </cell>
          <cell r="K100">
            <v>1560850</v>
          </cell>
          <cell r="L100">
            <v>0</v>
          </cell>
          <cell r="M100">
            <v>0</v>
          </cell>
        </row>
        <row r="101">
          <cell r="C101" t="str">
            <v>산딸나무H3.0xR8</v>
          </cell>
          <cell r="D101">
            <v>3</v>
          </cell>
          <cell r="E101" t="str">
            <v>주</v>
          </cell>
          <cell r="F101">
            <v>105500</v>
          </cell>
          <cell r="G101">
            <v>316500</v>
          </cell>
          <cell r="H101">
            <v>20000</v>
          </cell>
          <cell r="I101">
            <v>60000</v>
          </cell>
          <cell r="J101">
            <v>85500</v>
          </cell>
          <cell r="K101">
            <v>256500</v>
          </cell>
          <cell r="L101">
            <v>0</v>
          </cell>
          <cell r="M101">
            <v>0</v>
          </cell>
        </row>
        <row r="102">
          <cell r="C102" t="str">
            <v>산딸나무H2.0xR5</v>
          </cell>
          <cell r="D102">
            <v>248</v>
          </cell>
          <cell r="E102" t="str">
            <v>주</v>
          </cell>
          <cell r="F102">
            <v>25050</v>
          </cell>
          <cell r="G102">
            <v>6212400</v>
          </cell>
          <cell r="H102">
            <v>7000</v>
          </cell>
          <cell r="I102">
            <v>1736000</v>
          </cell>
          <cell r="J102">
            <v>18050</v>
          </cell>
          <cell r="K102">
            <v>4476400</v>
          </cell>
          <cell r="L102">
            <v>0</v>
          </cell>
          <cell r="M102">
            <v>0</v>
          </cell>
        </row>
        <row r="103">
          <cell r="C103" t="str">
            <v>산수유H5.0xR30</v>
          </cell>
          <cell r="D103">
            <v>3</v>
          </cell>
          <cell r="E103" t="str">
            <v>주</v>
          </cell>
          <cell r="F103">
            <v>1640000</v>
          </cell>
          <cell r="G103">
            <v>4920000</v>
          </cell>
          <cell r="H103">
            <v>120000</v>
          </cell>
          <cell r="I103">
            <v>360000</v>
          </cell>
          <cell r="J103">
            <v>1520000</v>
          </cell>
          <cell r="K103">
            <v>4560000</v>
          </cell>
          <cell r="L103">
            <v>0</v>
          </cell>
          <cell r="M103">
            <v>0</v>
          </cell>
        </row>
        <row r="104">
          <cell r="C104" t="str">
            <v>산수유H4.0xR20</v>
          </cell>
          <cell r="D104">
            <v>4</v>
          </cell>
          <cell r="E104" t="str">
            <v>주</v>
          </cell>
          <cell r="F104">
            <v>835000</v>
          </cell>
          <cell r="G104">
            <v>3340000</v>
          </cell>
          <cell r="H104">
            <v>75000</v>
          </cell>
          <cell r="I104">
            <v>300000</v>
          </cell>
          <cell r="J104">
            <v>760000</v>
          </cell>
          <cell r="K104">
            <v>3040000</v>
          </cell>
          <cell r="L104">
            <v>0</v>
          </cell>
          <cell r="M104">
            <v>0</v>
          </cell>
        </row>
        <row r="105">
          <cell r="C105" t="str">
            <v>산수유H2.0xR5</v>
          </cell>
          <cell r="D105">
            <v>211</v>
          </cell>
          <cell r="E105" t="str">
            <v>주</v>
          </cell>
          <cell r="F105">
            <v>26950</v>
          </cell>
          <cell r="G105">
            <v>5686450</v>
          </cell>
          <cell r="H105">
            <v>7000</v>
          </cell>
          <cell r="I105">
            <v>1477000</v>
          </cell>
          <cell r="J105">
            <v>19950</v>
          </cell>
          <cell r="K105">
            <v>4209450</v>
          </cell>
          <cell r="L105">
            <v>0</v>
          </cell>
          <cell r="M105">
            <v>0</v>
          </cell>
        </row>
        <row r="106">
          <cell r="C106" t="str">
            <v>살구나무H4.0xR15</v>
          </cell>
          <cell r="D106">
            <v>24</v>
          </cell>
          <cell r="E106" t="str">
            <v>주</v>
          </cell>
          <cell r="F106">
            <v>292000</v>
          </cell>
          <cell r="G106">
            <v>7008000</v>
          </cell>
          <cell r="H106">
            <v>45000</v>
          </cell>
          <cell r="I106">
            <v>1080000</v>
          </cell>
          <cell r="J106">
            <v>247000</v>
          </cell>
          <cell r="K106">
            <v>5928000</v>
          </cell>
          <cell r="L106">
            <v>0</v>
          </cell>
          <cell r="M106">
            <v>0</v>
          </cell>
        </row>
        <row r="107">
          <cell r="C107" t="str">
            <v>살구나무H3.5xR10</v>
          </cell>
          <cell r="D107">
            <v>18</v>
          </cell>
          <cell r="E107" t="str">
            <v>주</v>
          </cell>
          <cell r="F107">
            <v>153250</v>
          </cell>
          <cell r="G107">
            <v>2758500</v>
          </cell>
          <cell r="H107">
            <v>25000</v>
          </cell>
          <cell r="I107">
            <v>450000</v>
          </cell>
          <cell r="J107">
            <v>128250</v>
          </cell>
          <cell r="K107">
            <v>2308500</v>
          </cell>
          <cell r="L107">
            <v>0</v>
          </cell>
          <cell r="M107">
            <v>0</v>
          </cell>
        </row>
        <row r="108">
          <cell r="C108" t="str">
            <v>살구나무H2.5xR6</v>
          </cell>
          <cell r="D108">
            <v>3</v>
          </cell>
          <cell r="E108" t="str">
            <v>주</v>
          </cell>
          <cell r="F108">
            <v>40400</v>
          </cell>
          <cell r="G108">
            <v>121200</v>
          </cell>
          <cell r="H108">
            <v>10000</v>
          </cell>
          <cell r="I108">
            <v>30000</v>
          </cell>
          <cell r="J108">
            <v>30400</v>
          </cell>
          <cell r="K108">
            <v>91200</v>
          </cell>
          <cell r="L108">
            <v>0</v>
          </cell>
          <cell r="M108">
            <v>0</v>
          </cell>
        </row>
        <row r="109">
          <cell r="C109" t="str">
            <v>은행나무H4.5xB30</v>
          </cell>
          <cell r="D109">
            <v>4</v>
          </cell>
          <cell r="E109" t="str">
            <v>주</v>
          </cell>
          <cell r="F109">
            <v>2545000</v>
          </cell>
          <cell r="G109">
            <v>10180000</v>
          </cell>
          <cell r="H109">
            <v>170000</v>
          </cell>
          <cell r="I109">
            <v>680000</v>
          </cell>
          <cell r="J109">
            <v>2375000</v>
          </cell>
          <cell r="K109">
            <v>9500000</v>
          </cell>
          <cell r="L109">
            <v>0</v>
          </cell>
          <cell r="M109">
            <v>0</v>
          </cell>
        </row>
        <row r="110">
          <cell r="C110" t="str">
            <v>은행나무H4.5xB20</v>
          </cell>
          <cell r="D110">
            <v>13</v>
          </cell>
          <cell r="E110" t="str">
            <v>주</v>
          </cell>
          <cell r="F110">
            <v>470000</v>
          </cell>
          <cell r="G110">
            <v>6110000</v>
          </cell>
          <cell r="H110">
            <v>90000</v>
          </cell>
          <cell r="I110">
            <v>1170000</v>
          </cell>
          <cell r="J110">
            <v>380000</v>
          </cell>
          <cell r="K110">
            <v>4940000</v>
          </cell>
          <cell r="L110">
            <v>0</v>
          </cell>
          <cell r="M110">
            <v>0</v>
          </cell>
        </row>
        <row r="111">
          <cell r="C111" t="str">
            <v>은행나무H3.5xB12</v>
          </cell>
          <cell r="D111">
            <v>32</v>
          </cell>
          <cell r="E111" t="str">
            <v>주</v>
          </cell>
          <cell r="F111">
            <v>246000</v>
          </cell>
          <cell r="G111">
            <v>7872000</v>
          </cell>
          <cell r="H111">
            <v>75000</v>
          </cell>
          <cell r="I111">
            <v>2400000</v>
          </cell>
          <cell r="J111">
            <v>171000</v>
          </cell>
          <cell r="K111">
            <v>5472000</v>
          </cell>
          <cell r="L111">
            <v>0</v>
          </cell>
          <cell r="M111">
            <v>0</v>
          </cell>
        </row>
        <row r="112">
          <cell r="C112" t="str">
            <v>이팝나무H2.5xR6</v>
          </cell>
          <cell r="D112">
            <v>71</v>
          </cell>
          <cell r="E112" t="str">
            <v>주</v>
          </cell>
          <cell r="F112">
            <v>43250</v>
          </cell>
          <cell r="G112">
            <v>3070750</v>
          </cell>
          <cell r="H112">
            <v>10000</v>
          </cell>
          <cell r="I112">
            <v>710000</v>
          </cell>
          <cell r="J112">
            <v>33250</v>
          </cell>
          <cell r="K112">
            <v>2360750</v>
          </cell>
          <cell r="L112">
            <v>0</v>
          </cell>
          <cell r="M112">
            <v>0</v>
          </cell>
        </row>
        <row r="113">
          <cell r="C113" t="str">
            <v>일본목련H4.0xB15</v>
          </cell>
          <cell r="D113">
            <v>4</v>
          </cell>
          <cell r="E113" t="str">
            <v>주</v>
          </cell>
          <cell r="F113">
            <v>1785000</v>
          </cell>
          <cell r="G113">
            <v>7140000</v>
          </cell>
          <cell r="H113">
            <v>75000</v>
          </cell>
          <cell r="I113">
            <v>300000</v>
          </cell>
          <cell r="J113">
            <v>1710000</v>
          </cell>
          <cell r="K113">
            <v>6840000</v>
          </cell>
          <cell r="L113">
            <v>0</v>
          </cell>
          <cell r="M113">
            <v>0</v>
          </cell>
        </row>
        <row r="114">
          <cell r="C114" t="str">
            <v>자목련H3.5xR12</v>
          </cell>
          <cell r="D114">
            <v>5</v>
          </cell>
          <cell r="E114" t="str">
            <v>주</v>
          </cell>
          <cell r="F114">
            <v>177500</v>
          </cell>
          <cell r="G114">
            <v>887500</v>
          </cell>
          <cell r="H114">
            <v>35000</v>
          </cell>
          <cell r="I114">
            <v>175000</v>
          </cell>
          <cell r="J114">
            <v>142500</v>
          </cell>
          <cell r="K114">
            <v>712500</v>
          </cell>
          <cell r="L114">
            <v>0</v>
          </cell>
          <cell r="M114">
            <v>0</v>
          </cell>
        </row>
        <row r="115">
          <cell r="C115" t="str">
            <v>자목련H3.0xR8</v>
          </cell>
          <cell r="D115">
            <v>53</v>
          </cell>
          <cell r="E115" t="str">
            <v>주</v>
          </cell>
          <cell r="F115">
            <v>96000</v>
          </cell>
          <cell r="G115">
            <v>5088000</v>
          </cell>
          <cell r="H115">
            <v>20000</v>
          </cell>
          <cell r="I115">
            <v>1060000</v>
          </cell>
          <cell r="J115">
            <v>76000</v>
          </cell>
          <cell r="K115">
            <v>4028000</v>
          </cell>
          <cell r="L115">
            <v>0</v>
          </cell>
          <cell r="M115">
            <v>0</v>
          </cell>
        </row>
        <row r="116">
          <cell r="C116" t="str">
            <v>자작나무H4.5xB20</v>
          </cell>
          <cell r="D116">
            <v>9</v>
          </cell>
          <cell r="E116" t="str">
            <v>주</v>
          </cell>
          <cell r="F116">
            <v>802500</v>
          </cell>
          <cell r="G116">
            <v>7222500</v>
          </cell>
          <cell r="H116">
            <v>90000</v>
          </cell>
          <cell r="I116">
            <v>810000</v>
          </cell>
          <cell r="J116">
            <v>712500</v>
          </cell>
          <cell r="K116">
            <v>6412500</v>
          </cell>
          <cell r="L116">
            <v>0</v>
          </cell>
          <cell r="M116">
            <v>0</v>
          </cell>
        </row>
        <row r="117">
          <cell r="C117" t="str">
            <v>자작나무H4.0xB15</v>
          </cell>
          <cell r="D117">
            <v>9</v>
          </cell>
          <cell r="E117" t="str">
            <v>주</v>
          </cell>
          <cell r="F117">
            <v>284000</v>
          </cell>
          <cell r="G117">
            <v>2556000</v>
          </cell>
          <cell r="H117">
            <v>75000</v>
          </cell>
          <cell r="I117">
            <v>675000</v>
          </cell>
          <cell r="J117">
            <v>209000</v>
          </cell>
          <cell r="K117">
            <v>1881000</v>
          </cell>
          <cell r="L117">
            <v>0</v>
          </cell>
          <cell r="M117">
            <v>0</v>
          </cell>
        </row>
        <row r="118">
          <cell r="C118" t="str">
            <v>자작나무H4.0xB10</v>
          </cell>
          <cell r="D118">
            <v>25</v>
          </cell>
          <cell r="E118" t="str">
            <v>주</v>
          </cell>
          <cell r="F118">
            <v>158500</v>
          </cell>
          <cell r="G118">
            <v>3962500</v>
          </cell>
          <cell r="H118">
            <v>35000</v>
          </cell>
          <cell r="I118">
            <v>875000</v>
          </cell>
          <cell r="J118">
            <v>123500</v>
          </cell>
          <cell r="K118">
            <v>3087500</v>
          </cell>
          <cell r="L118">
            <v>0</v>
          </cell>
          <cell r="M118">
            <v>0</v>
          </cell>
        </row>
        <row r="119">
          <cell r="C119" t="str">
            <v>중국단풍H3.0xR8</v>
          </cell>
          <cell r="D119">
            <v>15</v>
          </cell>
          <cell r="E119" t="str">
            <v>주</v>
          </cell>
          <cell r="F119">
            <v>81750</v>
          </cell>
          <cell r="G119">
            <v>1226250</v>
          </cell>
          <cell r="H119">
            <v>20000</v>
          </cell>
          <cell r="I119">
            <v>300000</v>
          </cell>
          <cell r="J119">
            <v>61750</v>
          </cell>
          <cell r="K119">
            <v>926250</v>
          </cell>
          <cell r="L119">
            <v>0</v>
          </cell>
          <cell r="M119">
            <v>0</v>
          </cell>
        </row>
        <row r="120">
          <cell r="C120" t="str">
            <v>중국단풍H2.5xR6</v>
          </cell>
          <cell r="D120">
            <v>191</v>
          </cell>
          <cell r="E120" t="str">
            <v>주</v>
          </cell>
          <cell r="F120">
            <v>48000</v>
          </cell>
          <cell r="G120">
            <v>9168000</v>
          </cell>
          <cell r="H120">
            <v>10000</v>
          </cell>
          <cell r="I120">
            <v>1910000</v>
          </cell>
          <cell r="J120">
            <v>38000</v>
          </cell>
          <cell r="K120">
            <v>7258000</v>
          </cell>
          <cell r="L120">
            <v>0</v>
          </cell>
          <cell r="M120">
            <v>0</v>
          </cell>
        </row>
        <row r="121">
          <cell r="C121" t="str">
            <v>청단풍H4.5xR30</v>
          </cell>
          <cell r="D121">
            <v>6</v>
          </cell>
          <cell r="E121" t="str">
            <v>주</v>
          </cell>
          <cell r="F121">
            <v>1830000</v>
          </cell>
          <cell r="G121">
            <v>10980000</v>
          </cell>
          <cell r="H121">
            <v>120000</v>
          </cell>
          <cell r="I121">
            <v>720000</v>
          </cell>
          <cell r="J121">
            <v>1710000</v>
          </cell>
          <cell r="K121">
            <v>10260000</v>
          </cell>
          <cell r="L121">
            <v>0</v>
          </cell>
          <cell r="M121">
            <v>0</v>
          </cell>
        </row>
        <row r="122">
          <cell r="C122" t="str">
            <v>청단풍H4.0xR20</v>
          </cell>
          <cell r="D122">
            <v>3</v>
          </cell>
          <cell r="E122" t="str">
            <v>주</v>
          </cell>
          <cell r="F122">
            <v>1025000</v>
          </cell>
          <cell r="G122">
            <v>3075000</v>
          </cell>
          <cell r="H122">
            <v>75000</v>
          </cell>
          <cell r="I122">
            <v>225000</v>
          </cell>
          <cell r="J122">
            <v>950000</v>
          </cell>
          <cell r="K122">
            <v>2850000</v>
          </cell>
          <cell r="L122">
            <v>0</v>
          </cell>
          <cell r="M122">
            <v>0</v>
          </cell>
        </row>
        <row r="123">
          <cell r="C123" t="str">
            <v>청단풍H3.0xR10</v>
          </cell>
          <cell r="D123">
            <v>0</v>
          </cell>
          <cell r="E123" t="str">
            <v>주</v>
          </cell>
          <cell r="F123">
            <v>120000</v>
          </cell>
          <cell r="G123">
            <v>0</v>
          </cell>
          <cell r="H123">
            <v>25000</v>
          </cell>
          <cell r="I123">
            <v>0</v>
          </cell>
          <cell r="J123">
            <v>95000</v>
          </cell>
          <cell r="K123">
            <v>0</v>
          </cell>
          <cell r="L123">
            <v>0</v>
          </cell>
          <cell r="M123">
            <v>0</v>
          </cell>
        </row>
        <row r="124">
          <cell r="C124" t="str">
            <v>청단풍H2.5xR8</v>
          </cell>
          <cell r="D124">
            <v>38</v>
          </cell>
          <cell r="E124" t="str">
            <v>주</v>
          </cell>
          <cell r="F124">
            <v>81750</v>
          </cell>
          <cell r="G124">
            <v>3106500</v>
          </cell>
          <cell r="H124">
            <v>20000</v>
          </cell>
          <cell r="I124">
            <v>760000</v>
          </cell>
          <cell r="J124">
            <v>61750</v>
          </cell>
          <cell r="K124">
            <v>2346500</v>
          </cell>
          <cell r="L124">
            <v>0</v>
          </cell>
          <cell r="M124">
            <v>0</v>
          </cell>
        </row>
        <row r="125">
          <cell r="C125" t="str">
            <v>청단풍H2.0xR6</v>
          </cell>
          <cell r="D125">
            <v>362</v>
          </cell>
          <cell r="E125" t="str">
            <v>주</v>
          </cell>
          <cell r="F125">
            <v>40400</v>
          </cell>
          <cell r="G125">
            <v>14624800</v>
          </cell>
          <cell r="H125">
            <v>10000</v>
          </cell>
          <cell r="I125">
            <v>3620000</v>
          </cell>
          <cell r="J125">
            <v>30400</v>
          </cell>
          <cell r="K125">
            <v>11004800</v>
          </cell>
          <cell r="L125">
            <v>0</v>
          </cell>
          <cell r="M125">
            <v>0</v>
          </cell>
        </row>
        <row r="126">
          <cell r="C126" t="str">
            <v>층층나무H3.5xR8</v>
          </cell>
          <cell r="D126">
            <v>95</v>
          </cell>
          <cell r="E126" t="str">
            <v>주</v>
          </cell>
          <cell r="F126">
            <v>105500</v>
          </cell>
          <cell r="G126">
            <v>10022500</v>
          </cell>
          <cell r="H126">
            <v>20000</v>
          </cell>
          <cell r="I126">
            <v>1900000</v>
          </cell>
          <cell r="J126">
            <v>85500</v>
          </cell>
          <cell r="K126">
            <v>8122500</v>
          </cell>
          <cell r="L126">
            <v>0</v>
          </cell>
          <cell r="M126">
            <v>0</v>
          </cell>
        </row>
        <row r="127">
          <cell r="C127" t="str">
            <v>칠엽수H4.0xR25</v>
          </cell>
          <cell r="D127">
            <v>5</v>
          </cell>
          <cell r="E127" t="str">
            <v>주</v>
          </cell>
          <cell r="F127">
            <v>1990000</v>
          </cell>
          <cell r="G127">
            <v>9950000</v>
          </cell>
          <cell r="H127">
            <v>90000</v>
          </cell>
          <cell r="I127">
            <v>450000</v>
          </cell>
          <cell r="J127">
            <v>1900000</v>
          </cell>
          <cell r="K127">
            <v>9500000</v>
          </cell>
          <cell r="L127">
            <v>0</v>
          </cell>
          <cell r="M127">
            <v>0</v>
          </cell>
        </row>
        <row r="128">
          <cell r="C128" t="str">
            <v>팥배나무H3.0xR6</v>
          </cell>
          <cell r="D128">
            <v>42</v>
          </cell>
          <cell r="E128" t="str">
            <v>주</v>
          </cell>
          <cell r="F128">
            <v>48000</v>
          </cell>
          <cell r="G128">
            <v>2016000</v>
          </cell>
          <cell r="H128">
            <v>10000</v>
          </cell>
          <cell r="I128">
            <v>420000</v>
          </cell>
          <cell r="J128">
            <v>38000</v>
          </cell>
          <cell r="K128">
            <v>1596000</v>
          </cell>
          <cell r="L128">
            <v>0</v>
          </cell>
          <cell r="M128">
            <v>0</v>
          </cell>
        </row>
        <row r="129">
          <cell r="C129" t="str">
            <v>홍단풍H3.0xR15</v>
          </cell>
          <cell r="D129">
            <v>1</v>
          </cell>
          <cell r="E129" t="str">
            <v>주</v>
          </cell>
          <cell r="F129">
            <v>900000</v>
          </cell>
          <cell r="G129">
            <v>900000</v>
          </cell>
          <cell r="H129">
            <v>45000</v>
          </cell>
          <cell r="I129">
            <v>45000</v>
          </cell>
          <cell r="J129">
            <v>855000</v>
          </cell>
          <cell r="K129">
            <v>855000</v>
          </cell>
          <cell r="L129">
            <v>0</v>
          </cell>
          <cell r="M129">
            <v>0</v>
          </cell>
        </row>
        <row r="130">
          <cell r="C130" t="str">
            <v>회화나무H5.0xR30</v>
          </cell>
          <cell r="D130">
            <v>2</v>
          </cell>
          <cell r="E130" t="str">
            <v>주</v>
          </cell>
          <cell r="F130">
            <v>1640000</v>
          </cell>
          <cell r="G130">
            <v>3280000</v>
          </cell>
          <cell r="H130">
            <v>120000</v>
          </cell>
          <cell r="I130">
            <v>240000</v>
          </cell>
          <cell r="J130">
            <v>1520000</v>
          </cell>
          <cell r="K130">
            <v>3040000</v>
          </cell>
          <cell r="L130">
            <v>0</v>
          </cell>
          <cell r="M130">
            <v>0</v>
          </cell>
        </row>
        <row r="131">
          <cell r="C131" t="str">
            <v>회화나무H4.0xR15</v>
          </cell>
          <cell r="D131">
            <v>259</v>
          </cell>
          <cell r="E131" t="str">
            <v>주</v>
          </cell>
          <cell r="F131">
            <v>349000</v>
          </cell>
          <cell r="G131">
            <v>90391000</v>
          </cell>
          <cell r="H131">
            <v>45000</v>
          </cell>
          <cell r="I131">
            <v>11655000</v>
          </cell>
          <cell r="J131">
            <v>304000</v>
          </cell>
          <cell r="K131">
            <v>78736000</v>
          </cell>
          <cell r="L131">
            <v>0</v>
          </cell>
          <cell r="M131">
            <v>0</v>
          </cell>
        </row>
        <row r="132">
          <cell r="C132" t="str">
            <v>회화나무H3.5xR8</v>
          </cell>
          <cell r="D132">
            <v>67</v>
          </cell>
          <cell r="E132" t="str">
            <v>주</v>
          </cell>
          <cell r="F132">
            <v>67500</v>
          </cell>
          <cell r="G132">
            <v>4522500</v>
          </cell>
          <cell r="H132">
            <v>20000</v>
          </cell>
          <cell r="I132">
            <v>1340000</v>
          </cell>
          <cell r="J132">
            <v>47500</v>
          </cell>
          <cell r="K132">
            <v>3182500</v>
          </cell>
          <cell r="L132">
            <v>0</v>
          </cell>
          <cell r="M132">
            <v>0</v>
          </cell>
        </row>
        <row r="133">
          <cell r="C133" t="str">
            <v>눈주목H0.4xW0.4</v>
          </cell>
          <cell r="D133">
            <v>3855</v>
          </cell>
          <cell r="E133" t="str">
            <v>주</v>
          </cell>
          <cell r="F133">
            <v>12000</v>
          </cell>
          <cell r="G133">
            <v>46260000</v>
          </cell>
          <cell r="H133">
            <v>1500</v>
          </cell>
          <cell r="I133">
            <v>5782500</v>
          </cell>
          <cell r="J133">
            <v>10500</v>
          </cell>
          <cell r="K133">
            <v>40477500</v>
          </cell>
          <cell r="L133">
            <v>0</v>
          </cell>
          <cell r="M133">
            <v>0</v>
          </cell>
        </row>
        <row r="134">
          <cell r="C134" t="str">
            <v>사철나무H1.5xW0.5</v>
          </cell>
          <cell r="D134">
            <v>0</v>
          </cell>
          <cell r="E134" t="str">
            <v>주</v>
          </cell>
          <cell r="F134">
            <v>5500</v>
          </cell>
          <cell r="G134">
            <v>0</v>
          </cell>
          <cell r="H134">
            <v>2000</v>
          </cell>
          <cell r="I134">
            <v>0</v>
          </cell>
          <cell r="J134">
            <v>3500</v>
          </cell>
          <cell r="K134">
            <v>0</v>
          </cell>
          <cell r="L134">
            <v>0</v>
          </cell>
          <cell r="M134">
            <v>0</v>
          </cell>
        </row>
        <row r="135">
          <cell r="C135" t="str">
            <v>사철나무H1.0xW0.3</v>
          </cell>
          <cell r="D135">
            <v>0</v>
          </cell>
          <cell r="E135" t="str">
            <v>주</v>
          </cell>
          <cell r="F135">
            <v>3200</v>
          </cell>
          <cell r="G135">
            <v>0</v>
          </cell>
          <cell r="H135">
            <v>2000</v>
          </cell>
          <cell r="I135">
            <v>0</v>
          </cell>
          <cell r="J135">
            <v>1200</v>
          </cell>
          <cell r="K135">
            <v>0</v>
          </cell>
          <cell r="L135">
            <v>0</v>
          </cell>
          <cell r="M135">
            <v>0</v>
          </cell>
        </row>
        <row r="136">
          <cell r="C136" t="str">
            <v>회양목H0.3xW0.3</v>
          </cell>
          <cell r="D136">
            <v>7425</v>
          </cell>
          <cell r="E136" t="str">
            <v>주</v>
          </cell>
          <cell r="F136">
            <v>5000</v>
          </cell>
          <cell r="G136">
            <v>37125000</v>
          </cell>
          <cell r="H136">
            <v>1500</v>
          </cell>
          <cell r="I136">
            <v>11137500</v>
          </cell>
          <cell r="J136">
            <v>3500</v>
          </cell>
          <cell r="K136">
            <v>25987500</v>
          </cell>
          <cell r="L136">
            <v>0</v>
          </cell>
          <cell r="M136">
            <v>0</v>
          </cell>
        </row>
        <row r="137">
          <cell r="C137" t="str">
            <v>겹철쭉H0.3xW0.4</v>
          </cell>
          <cell r="D137">
            <v>6180</v>
          </cell>
          <cell r="E137" t="str">
            <v>주</v>
          </cell>
          <cell r="F137">
            <v>4500</v>
          </cell>
          <cell r="G137">
            <v>27810000</v>
          </cell>
          <cell r="H137">
            <v>1500</v>
          </cell>
          <cell r="I137">
            <v>9270000</v>
          </cell>
          <cell r="J137">
            <v>3000</v>
          </cell>
          <cell r="K137">
            <v>18540000</v>
          </cell>
          <cell r="L137">
            <v>0</v>
          </cell>
          <cell r="M137">
            <v>0</v>
          </cell>
        </row>
        <row r="138">
          <cell r="C138" t="str">
            <v>낙상홍H1.8xW0.8</v>
          </cell>
          <cell r="D138">
            <v>290</v>
          </cell>
          <cell r="E138" t="str">
            <v>주</v>
          </cell>
          <cell r="F138">
            <v>25500</v>
          </cell>
          <cell r="G138">
            <v>7395000</v>
          </cell>
          <cell r="H138">
            <v>2500</v>
          </cell>
          <cell r="I138">
            <v>725000</v>
          </cell>
          <cell r="J138">
            <v>23000</v>
          </cell>
          <cell r="K138">
            <v>6670000</v>
          </cell>
          <cell r="L138">
            <v>0</v>
          </cell>
          <cell r="M138">
            <v>0</v>
          </cell>
        </row>
        <row r="139">
          <cell r="C139" t="str">
            <v>대왕H0.4xW0.5</v>
          </cell>
          <cell r="D139">
            <v>4165</v>
          </cell>
          <cell r="E139" t="str">
            <v>주</v>
          </cell>
          <cell r="F139">
            <v>5000</v>
          </cell>
          <cell r="G139">
            <v>20825000</v>
          </cell>
          <cell r="H139">
            <v>1500</v>
          </cell>
          <cell r="I139">
            <v>6247500</v>
          </cell>
          <cell r="J139">
            <v>3500</v>
          </cell>
          <cell r="K139">
            <v>14577500</v>
          </cell>
          <cell r="L139">
            <v>0</v>
          </cell>
          <cell r="M139">
            <v>0</v>
          </cell>
        </row>
        <row r="140">
          <cell r="C140" t="str">
            <v>명자나무H1.0xW0.6</v>
          </cell>
          <cell r="D140">
            <v>1015</v>
          </cell>
          <cell r="E140" t="str">
            <v>주</v>
          </cell>
          <cell r="F140">
            <v>5500</v>
          </cell>
          <cell r="G140">
            <v>5582500</v>
          </cell>
          <cell r="H140">
            <v>2000</v>
          </cell>
          <cell r="I140">
            <v>2030000</v>
          </cell>
          <cell r="J140">
            <v>3500</v>
          </cell>
          <cell r="K140">
            <v>3552500</v>
          </cell>
          <cell r="L140">
            <v>0</v>
          </cell>
          <cell r="M140">
            <v>0</v>
          </cell>
        </row>
        <row r="141">
          <cell r="C141" t="str">
            <v>모란H1.5x5가지</v>
          </cell>
          <cell r="D141">
            <v>980</v>
          </cell>
          <cell r="E141" t="str">
            <v>주</v>
          </cell>
          <cell r="F141">
            <v>7500</v>
          </cell>
          <cell r="G141">
            <v>7350000</v>
          </cell>
          <cell r="H141">
            <v>2000</v>
          </cell>
          <cell r="I141">
            <v>1960000</v>
          </cell>
          <cell r="J141">
            <v>5500</v>
          </cell>
          <cell r="K141">
            <v>5390000</v>
          </cell>
          <cell r="L141">
            <v>0</v>
          </cell>
          <cell r="M141">
            <v>0</v>
          </cell>
        </row>
        <row r="142">
          <cell r="C142" t="str">
            <v>병꽃나무H1.2xW0.6</v>
          </cell>
          <cell r="D142">
            <v>910</v>
          </cell>
          <cell r="E142" t="str">
            <v>주</v>
          </cell>
          <cell r="F142">
            <v>4100</v>
          </cell>
          <cell r="G142">
            <v>3731000</v>
          </cell>
          <cell r="H142">
            <v>2000</v>
          </cell>
          <cell r="I142">
            <v>1820000</v>
          </cell>
          <cell r="J142">
            <v>2100</v>
          </cell>
          <cell r="K142">
            <v>1911000</v>
          </cell>
          <cell r="L142">
            <v>0</v>
          </cell>
          <cell r="M142">
            <v>0</v>
          </cell>
        </row>
        <row r="143">
          <cell r="C143" t="str">
            <v>백철쭉H0.3xW0.4</v>
          </cell>
          <cell r="D143">
            <v>6235</v>
          </cell>
          <cell r="E143" t="str">
            <v>주</v>
          </cell>
          <cell r="F143">
            <v>3700</v>
          </cell>
          <cell r="G143">
            <v>23069500</v>
          </cell>
          <cell r="H143">
            <v>1500</v>
          </cell>
          <cell r="I143">
            <v>9352500</v>
          </cell>
          <cell r="J143">
            <v>2200</v>
          </cell>
          <cell r="K143">
            <v>13717000</v>
          </cell>
          <cell r="L143">
            <v>0</v>
          </cell>
          <cell r="M143">
            <v>0</v>
          </cell>
        </row>
        <row r="144">
          <cell r="C144" t="str">
            <v>산철쭉H0.3xW0.4</v>
          </cell>
          <cell r="D144">
            <v>6010</v>
          </cell>
          <cell r="E144" t="str">
            <v>주</v>
          </cell>
          <cell r="F144">
            <v>3300</v>
          </cell>
          <cell r="G144">
            <v>19833000</v>
          </cell>
          <cell r="H144">
            <v>1500</v>
          </cell>
          <cell r="I144">
            <v>9015000</v>
          </cell>
          <cell r="J144">
            <v>1800</v>
          </cell>
          <cell r="K144">
            <v>10818000</v>
          </cell>
          <cell r="L144">
            <v>0</v>
          </cell>
          <cell r="M144">
            <v>0</v>
          </cell>
        </row>
        <row r="145">
          <cell r="C145" t="str">
            <v>산철쭉H0.4xW0.5</v>
          </cell>
          <cell r="D145">
            <v>0</v>
          </cell>
          <cell r="E145" t="str">
            <v>주</v>
          </cell>
          <cell r="F145">
            <v>3900</v>
          </cell>
          <cell r="G145">
            <v>0</v>
          </cell>
          <cell r="H145">
            <v>1500</v>
          </cell>
          <cell r="I145">
            <v>0</v>
          </cell>
          <cell r="J145">
            <v>2400</v>
          </cell>
          <cell r="K145">
            <v>0</v>
          </cell>
          <cell r="L145">
            <v>0</v>
          </cell>
          <cell r="M145">
            <v>0</v>
          </cell>
        </row>
        <row r="146">
          <cell r="C146" t="str">
            <v>수수꽃다리H3.5xR15</v>
          </cell>
          <cell r="D146">
            <v>18</v>
          </cell>
          <cell r="E146" t="str">
            <v>주</v>
          </cell>
          <cell r="F146">
            <v>645000</v>
          </cell>
          <cell r="G146">
            <v>11610000</v>
          </cell>
          <cell r="H146">
            <v>45000</v>
          </cell>
          <cell r="I146">
            <v>810000</v>
          </cell>
          <cell r="J146">
            <v>600000</v>
          </cell>
          <cell r="K146">
            <v>10800000</v>
          </cell>
          <cell r="L146">
            <v>0</v>
          </cell>
          <cell r="M146">
            <v>0</v>
          </cell>
        </row>
        <row r="147">
          <cell r="C147" t="str">
            <v>영산홍H0.3xW0.4</v>
          </cell>
          <cell r="D147">
            <v>0</v>
          </cell>
          <cell r="E147" t="str">
            <v>주</v>
          </cell>
          <cell r="F147">
            <v>4000</v>
          </cell>
          <cell r="G147">
            <v>0</v>
          </cell>
          <cell r="H147">
            <v>1500</v>
          </cell>
          <cell r="I147">
            <v>0</v>
          </cell>
          <cell r="J147">
            <v>2500</v>
          </cell>
          <cell r="K147">
            <v>0</v>
          </cell>
          <cell r="L147">
            <v>0</v>
          </cell>
          <cell r="M147">
            <v>0</v>
          </cell>
        </row>
        <row r="148">
          <cell r="C148" t="str">
            <v>자산홍H0.4xW0.5</v>
          </cell>
          <cell r="D148">
            <v>5985</v>
          </cell>
          <cell r="E148" t="str">
            <v>주</v>
          </cell>
          <cell r="F148">
            <v>5000</v>
          </cell>
          <cell r="G148">
            <v>29925000</v>
          </cell>
          <cell r="H148">
            <v>1500</v>
          </cell>
          <cell r="I148">
            <v>8977500</v>
          </cell>
          <cell r="J148">
            <v>3500</v>
          </cell>
          <cell r="K148">
            <v>20947500</v>
          </cell>
          <cell r="L148">
            <v>0</v>
          </cell>
          <cell r="M148">
            <v>0</v>
          </cell>
        </row>
        <row r="149">
          <cell r="C149" t="str">
            <v>철쭉H1.5xW1.0</v>
          </cell>
          <cell r="D149">
            <v>460</v>
          </cell>
          <cell r="E149" t="str">
            <v>주</v>
          </cell>
          <cell r="F149">
            <v>37000</v>
          </cell>
          <cell r="G149">
            <v>17020000</v>
          </cell>
          <cell r="H149">
            <v>2000</v>
          </cell>
          <cell r="I149">
            <v>920000</v>
          </cell>
          <cell r="J149">
            <v>35000</v>
          </cell>
          <cell r="K149">
            <v>16100000</v>
          </cell>
          <cell r="L149">
            <v>0</v>
          </cell>
          <cell r="M149">
            <v>0</v>
          </cell>
        </row>
        <row r="150">
          <cell r="C150" t="str">
            <v>조팝나무H1.0xW0.5</v>
          </cell>
          <cell r="D150">
            <v>885</v>
          </cell>
          <cell r="E150" t="str">
            <v>주</v>
          </cell>
          <cell r="F150">
            <v>4800</v>
          </cell>
          <cell r="G150">
            <v>4248000</v>
          </cell>
          <cell r="H150">
            <v>2000</v>
          </cell>
          <cell r="I150">
            <v>1770000</v>
          </cell>
          <cell r="J150">
            <v>2800</v>
          </cell>
          <cell r="K150">
            <v>2478000</v>
          </cell>
          <cell r="L150">
            <v>0</v>
          </cell>
          <cell r="M150">
            <v>0</v>
          </cell>
        </row>
        <row r="151">
          <cell r="C151" t="str">
            <v>쥐똥나무H1.5xW0.4</v>
          </cell>
          <cell r="D151">
            <v>1150</v>
          </cell>
          <cell r="E151" t="str">
            <v>주</v>
          </cell>
          <cell r="F151">
            <v>4000</v>
          </cell>
          <cell r="G151">
            <v>4600000</v>
          </cell>
          <cell r="H151">
            <v>2000</v>
          </cell>
          <cell r="I151">
            <v>2300000</v>
          </cell>
          <cell r="J151">
            <v>2000</v>
          </cell>
          <cell r="K151">
            <v>2300000</v>
          </cell>
          <cell r="L151">
            <v>0</v>
          </cell>
          <cell r="M151">
            <v>0</v>
          </cell>
        </row>
        <row r="152">
          <cell r="C152" t="str">
            <v>해당화H1.2x4가지</v>
          </cell>
          <cell r="D152">
            <v>60</v>
          </cell>
          <cell r="E152" t="str">
            <v>주</v>
          </cell>
          <cell r="F152">
            <v>13000</v>
          </cell>
          <cell r="G152">
            <v>780000</v>
          </cell>
          <cell r="H152">
            <v>2000</v>
          </cell>
          <cell r="I152">
            <v>120000</v>
          </cell>
          <cell r="J152">
            <v>11000</v>
          </cell>
          <cell r="K152">
            <v>660000</v>
          </cell>
          <cell r="L152">
            <v>0</v>
          </cell>
          <cell r="M152">
            <v>0</v>
          </cell>
        </row>
        <row r="153">
          <cell r="C153" t="str">
            <v>장미3년생,2지</v>
          </cell>
          <cell r="D153">
            <v>3148</v>
          </cell>
          <cell r="E153" t="str">
            <v>주</v>
          </cell>
          <cell r="F153">
            <v>3700</v>
          </cell>
          <cell r="G153">
            <v>11647600</v>
          </cell>
          <cell r="H153">
            <v>1500</v>
          </cell>
          <cell r="I153">
            <v>4722000</v>
          </cell>
          <cell r="J153">
            <v>2200</v>
          </cell>
          <cell r="K153">
            <v>6925600</v>
          </cell>
          <cell r="L153">
            <v>0</v>
          </cell>
          <cell r="M153">
            <v>0</v>
          </cell>
        </row>
        <row r="154">
          <cell r="C154" t="str">
            <v>황매화H1.2xW0.8</v>
          </cell>
          <cell r="D154">
            <v>489</v>
          </cell>
          <cell r="E154" t="str">
            <v>주</v>
          </cell>
          <cell r="F154">
            <v>7500</v>
          </cell>
          <cell r="G154">
            <v>3667500</v>
          </cell>
          <cell r="H154">
            <v>2000</v>
          </cell>
          <cell r="I154">
            <v>978000</v>
          </cell>
          <cell r="J154">
            <v>5500</v>
          </cell>
          <cell r="K154">
            <v>2689500</v>
          </cell>
          <cell r="L154">
            <v>0</v>
          </cell>
          <cell r="M154">
            <v>0</v>
          </cell>
        </row>
        <row r="155">
          <cell r="C155" t="str">
            <v>황매화H1.0xW0.6</v>
          </cell>
          <cell r="D155">
            <v>0</v>
          </cell>
          <cell r="E155" t="str">
            <v>주</v>
          </cell>
          <cell r="F155">
            <v>5000</v>
          </cell>
          <cell r="G155">
            <v>0</v>
          </cell>
          <cell r="H155">
            <v>2000</v>
          </cell>
          <cell r="I155">
            <v>0</v>
          </cell>
          <cell r="J155">
            <v>3000</v>
          </cell>
          <cell r="K155">
            <v>0</v>
          </cell>
          <cell r="L155">
            <v>0</v>
          </cell>
          <cell r="M155">
            <v>0</v>
          </cell>
        </row>
        <row r="156">
          <cell r="C156" t="str">
            <v>흰말채나무H1.2xW0.6</v>
          </cell>
          <cell r="D156">
            <v>1375</v>
          </cell>
          <cell r="E156" t="str">
            <v>주</v>
          </cell>
          <cell r="F156">
            <v>4700</v>
          </cell>
          <cell r="G156">
            <v>6462500</v>
          </cell>
          <cell r="H156">
            <v>2000</v>
          </cell>
          <cell r="I156">
            <v>2750000</v>
          </cell>
          <cell r="J156">
            <v>2700</v>
          </cell>
          <cell r="K156">
            <v>3712500</v>
          </cell>
          <cell r="L156">
            <v>0</v>
          </cell>
          <cell r="M156">
            <v>0</v>
          </cell>
        </row>
        <row r="157">
          <cell r="C157" t="str">
            <v>금낭화4치포트</v>
          </cell>
          <cell r="D157">
            <v>380</v>
          </cell>
          <cell r="E157" t="str">
            <v>본</v>
          </cell>
          <cell r="F157">
            <v>2830</v>
          </cell>
          <cell r="G157">
            <v>1075400</v>
          </cell>
          <cell r="H157">
            <v>130</v>
          </cell>
          <cell r="I157">
            <v>49400</v>
          </cell>
          <cell r="J157">
            <v>2700</v>
          </cell>
          <cell r="K157">
            <v>1026000</v>
          </cell>
          <cell r="L157">
            <v>0</v>
          </cell>
          <cell r="M157">
            <v>0</v>
          </cell>
        </row>
        <row r="158">
          <cell r="C158" t="str">
            <v>꽃잔디3치포트</v>
          </cell>
          <cell r="D158">
            <v>3200</v>
          </cell>
          <cell r="E158" t="str">
            <v>본</v>
          </cell>
          <cell r="F158">
            <v>560</v>
          </cell>
          <cell r="G158">
            <v>1792000</v>
          </cell>
          <cell r="H158">
            <v>130</v>
          </cell>
          <cell r="I158">
            <v>416000</v>
          </cell>
          <cell r="J158">
            <v>430</v>
          </cell>
          <cell r="K158">
            <v>1376000</v>
          </cell>
          <cell r="L158">
            <v>0</v>
          </cell>
          <cell r="M158">
            <v>0</v>
          </cell>
        </row>
        <row r="159">
          <cell r="C159" t="str">
            <v>꽃창포4~5분얼</v>
          </cell>
          <cell r="D159">
            <v>0</v>
          </cell>
          <cell r="E159" t="str">
            <v>본</v>
          </cell>
          <cell r="F159">
            <v>2630</v>
          </cell>
          <cell r="G159">
            <v>0</v>
          </cell>
          <cell r="H159">
            <v>130</v>
          </cell>
          <cell r="I159">
            <v>0</v>
          </cell>
          <cell r="J159">
            <v>2500</v>
          </cell>
          <cell r="K159">
            <v>0</v>
          </cell>
          <cell r="L159">
            <v>0</v>
          </cell>
          <cell r="M159">
            <v>0</v>
          </cell>
        </row>
        <row r="160">
          <cell r="C160" t="str">
            <v>능소화L4.0xR15</v>
          </cell>
          <cell r="D160">
            <v>9</v>
          </cell>
          <cell r="E160" t="str">
            <v>본</v>
          </cell>
          <cell r="F160">
            <v>595000</v>
          </cell>
          <cell r="G160">
            <v>5355000</v>
          </cell>
          <cell r="H160">
            <v>45000</v>
          </cell>
          <cell r="I160">
            <v>405000</v>
          </cell>
          <cell r="J160">
            <v>550000</v>
          </cell>
          <cell r="K160">
            <v>4950000</v>
          </cell>
          <cell r="L160">
            <v>0</v>
          </cell>
          <cell r="M160">
            <v>0</v>
          </cell>
        </row>
        <row r="161">
          <cell r="C161" t="str">
            <v>담쟁이덩굴L4.0(2-3년생)</v>
          </cell>
          <cell r="D161">
            <v>10</v>
          </cell>
          <cell r="E161" t="str">
            <v>본</v>
          </cell>
          <cell r="F161">
            <v>1130</v>
          </cell>
          <cell r="G161">
            <v>11300</v>
          </cell>
          <cell r="H161">
            <v>130</v>
          </cell>
          <cell r="I161">
            <v>1300</v>
          </cell>
          <cell r="J161">
            <v>1000</v>
          </cell>
          <cell r="K161">
            <v>10000</v>
          </cell>
          <cell r="L161">
            <v>0</v>
          </cell>
          <cell r="M161">
            <v>0</v>
          </cell>
        </row>
        <row r="162">
          <cell r="C162" t="str">
            <v>돌단풍4치포트</v>
          </cell>
          <cell r="D162">
            <v>0</v>
          </cell>
          <cell r="E162" t="str">
            <v>본</v>
          </cell>
          <cell r="F162">
            <v>1430</v>
          </cell>
          <cell r="G162">
            <v>0</v>
          </cell>
          <cell r="H162">
            <v>130</v>
          </cell>
          <cell r="I162">
            <v>0</v>
          </cell>
          <cell r="J162">
            <v>1300</v>
          </cell>
          <cell r="K162">
            <v>0</v>
          </cell>
          <cell r="L162">
            <v>0</v>
          </cell>
          <cell r="M162">
            <v>0</v>
          </cell>
        </row>
        <row r="163">
          <cell r="C163" t="str">
            <v>등나무L3.5xR8</v>
          </cell>
          <cell r="D163">
            <v>6</v>
          </cell>
          <cell r="E163" t="str">
            <v>본</v>
          </cell>
          <cell r="F163">
            <v>115000</v>
          </cell>
          <cell r="G163">
            <v>690000</v>
          </cell>
          <cell r="H163">
            <v>20000</v>
          </cell>
          <cell r="I163">
            <v>120000</v>
          </cell>
          <cell r="J163">
            <v>95000</v>
          </cell>
          <cell r="K163">
            <v>570000</v>
          </cell>
          <cell r="L163">
            <v>0</v>
          </cell>
          <cell r="M163">
            <v>0</v>
          </cell>
        </row>
        <row r="164">
          <cell r="C164" t="str">
            <v>맥문동3~5분얼</v>
          </cell>
          <cell r="D164">
            <v>13650</v>
          </cell>
          <cell r="E164" t="str">
            <v>본</v>
          </cell>
          <cell r="F164">
            <v>480</v>
          </cell>
          <cell r="G164">
            <v>6552000</v>
          </cell>
          <cell r="H164">
            <v>130</v>
          </cell>
          <cell r="I164">
            <v>1774500</v>
          </cell>
          <cell r="J164">
            <v>350</v>
          </cell>
          <cell r="K164">
            <v>4777500</v>
          </cell>
          <cell r="L164">
            <v>0</v>
          </cell>
          <cell r="M164">
            <v>0</v>
          </cell>
        </row>
        <row r="165">
          <cell r="C165" t="str">
            <v>붓꽃7~10분얼</v>
          </cell>
          <cell r="D165">
            <v>2685</v>
          </cell>
          <cell r="E165" t="str">
            <v>본</v>
          </cell>
          <cell r="F165">
            <v>1630</v>
          </cell>
          <cell r="G165">
            <v>4376550</v>
          </cell>
          <cell r="H165">
            <v>130</v>
          </cell>
          <cell r="I165">
            <v>349050</v>
          </cell>
          <cell r="J165">
            <v>1500</v>
          </cell>
          <cell r="K165">
            <v>4027500</v>
          </cell>
          <cell r="L165">
            <v>0</v>
          </cell>
          <cell r="M165">
            <v>0</v>
          </cell>
        </row>
        <row r="166">
          <cell r="C166" t="str">
            <v>비비추2~3분얼</v>
          </cell>
          <cell r="D166">
            <v>11770</v>
          </cell>
          <cell r="E166" t="str">
            <v>본</v>
          </cell>
          <cell r="F166">
            <v>1430</v>
          </cell>
          <cell r="G166">
            <v>16831100</v>
          </cell>
          <cell r="H166">
            <v>130</v>
          </cell>
          <cell r="I166">
            <v>1530100</v>
          </cell>
          <cell r="J166">
            <v>1300</v>
          </cell>
          <cell r="K166">
            <v>15301000</v>
          </cell>
          <cell r="L166">
            <v>0</v>
          </cell>
          <cell r="M166">
            <v>0</v>
          </cell>
        </row>
        <row r="167">
          <cell r="C167" t="str">
            <v>백리향4치포트</v>
          </cell>
          <cell r="D167">
            <v>1950</v>
          </cell>
          <cell r="E167" t="str">
            <v>본</v>
          </cell>
          <cell r="F167">
            <v>1930</v>
          </cell>
          <cell r="G167">
            <v>3763500</v>
          </cell>
          <cell r="H167">
            <v>130</v>
          </cell>
          <cell r="I167">
            <v>253500</v>
          </cell>
          <cell r="J167">
            <v>1800</v>
          </cell>
          <cell r="K167">
            <v>3510000</v>
          </cell>
          <cell r="L167">
            <v>0</v>
          </cell>
          <cell r="M167">
            <v>0</v>
          </cell>
        </row>
        <row r="168">
          <cell r="C168" t="str">
            <v>사사4치포트</v>
          </cell>
          <cell r="D168">
            <v>6250</v>
          </cell>
          <cell r="E168" t="str">
            <v>본</v>
          </cell>
          <cell r="F168">
            <v>1930</v>
          </cell>
          <cell r="G168">
            <v>12062500</v>
          </cell>
          <cell r="H168">
            <v>130</v>
          </cell>
          <cell r="I168">
            <v>812500</v>
          </cell>
          <cell r="J168">
            <v>1800</v>
          </cell>
          <cell r="K168">
            <v>11250000</v>
          </cell>
          <cell r="L168">
            <v>0</v>
          </cell>
          <cell r="M168">
            <v>0</v>
          </cell>
        </row>
        <row r="169">
          <cell r="C169" t="str">
            <v>수호초4치포트</v>
          </cell>
          <cell r="D169">
            <v>300</v>
          </cell>
          <cell r="E169" t="str">
            <v>본</v>
          </cell>
          <cell r="F169">
            <v>1930</v>
          </cell>
          <cell r="G169">
            <v>579000</v>
          </cell>
          <cell r="H169">
            <v>130</v>
          </cell>
          <cell r="I169">
            <v>39000</v>
          </cell>
          <cell r="J169">
            <v>1800</v>
          </cell>
          <cell r="K169">
            <v>540000</v>
          </cell>
          <cell r="L169">
            <v>0</v>
          </cell>
          <cell r="M169">
            <v>0</v>
          </cell>
        </row>
        <row r="170">
          <cell r="C170" t="str">
            <v>아주가4치포트</v>
          </cell>
          <cell r="D170">
            <v>5060</v>
          </cell>
          <cell r="E170" t="str">
            <v>본</v>
          </cell>
          <cell r="F170">
            <v>1130</v>
          </cell>
          <cell r="G170">
            <v>5717800</v>
          </cell>
          <cell r="H170">
            <v>130</v>
          </cell>
          <cell r="I170">
            <v>657800</v>
          </cell>
          <cell r="J170">
            <v>1000</v>
          </cell>
          <cell r="K170">
            <v>5060000</v>
          </cell>
          <cell r="L170">
            <v>0</v>
          </cell>
          <cell r="M170">
            <v>0</v>
          </cell>
        </row>
        <row r="171">
          <cell r="C171" t="str">
            <v>옥잠화2~3분얼</v>
          </cell>
          <cell r="D171">
            <v>9280</v>
          </cell>
          <cell r="E171" t="str">
            <v>본</v>
          </cell>
          <cell r="F171">
            <v>2130</v>
          </cell>
          <cell r="G171">
            <v>19766400</v>
          </cell>
          <cell r="H171">
            <v>130</v>
          </cell>
          <cell r="I171">
            <v>1206400</v>
          </cell>
          <cell r="J171">
            <v>2000</v>
          </cell>
          <cell r="K171">
            <v>18560000</v>
          </cell>
          <cell r="L171">
            <v>0</v>
          </cell>
          <cell r="M171">
            <v>0</v>
          </cell>
        </row>
        <row r="172">
          <cell r="C172" t="str">
            <v>원추리2~3분얼</v>
          </cell>
          <cell r="D172">
            <v>1250</v>
          </cell>
          <cell r="E172" t="str">
            <v>본</v>
          </cell>
          <cell r="F172">
            <v>1330</v>
          </cell>
          <cell r="G172">
            <v>1662500</v>
          </cell>
          <cell r="H172">
            <v>130</v>
          </cell>
          <cell r="I172">
            <v>162500</v>
          </cell>
          <cell r="J172">
            <v>1200</v>
          </cell>
          <cell r="K172">
            <v>1500000</v>
          </cell>
          <cell r="L172">
            <v>0</v>
          </cell>
          <cell r="M172">
            <v>0</v>
          </cell>
        </row>
        <row r="173">
          <cell r="C173" t="str">
            <v>조릿대H0.4x5가지</v>
          </cell>
          <cell r="D173">
            <v>300</v>
          </cell>
          <cell r="E173" t="str">
            <v>본</v>
          </cell>
          <cell r="F173">
            <v>3600</v>
          </cell>
          <cell r="G173">
            <v>1080000</v>
          </cell>
          <cell r="H173">
            <v>1500</v>
          </cell>
          <cell r="I173">
            <v>450000</v>
          </cell>
          <cell r="J173">
            <v>2100</v>
          </cell>
          <cell r="K173">
            <v>630000</v>
          </cell>
          <cell r="L173">
            <v>0</v>
          </cell>
          <cell r="M173">
            <v>0</v>
          </cell>
        </row>
        <row r="174">
          <cell r="C174" t="str">
            <v>자연석쌓기동전면의자</v>
          </cell>
          <cell r="D174">
            <v>0</v>
          </cell>
          <cell r="E174" t="str">
            <v>Ton</v>
          </cell>
          <cell r="F174">
            <v>360000</v>
          </cell>
          <cell r="G174">
            <v>0</v>
          </cell>
          <cell r="H174">
            <v>60000</v>
          </cell>
          <cell r="I174">
            <v>0</v>
          </cell>
          <cell r="J174">
            <v>300000</v>
          </cell>
          <cell r="K174">
            <v>0</v>
          </cell>
          <cell r="L174">
            <v>0</v>
          </cell>
          <cell r="M174">
            <v>0</v>
          </cell>
        </row>
        <row r="175">
          <cell r="C175" t="str">
            <v>잔디(평떼)0.3x0.3x0.03</v>
          </cell>
          <cell r="D175">
            <v>46000</v>
          </cell>
          <cell r="E175" t="str">
            <v>m2</v>
          </cell>
          <cell r="F175">
            <v>4400</v>
          </cell>
          <cell r="G175">
            <v>202400000</v>
          </cell>
          <cell r="H175">
            <v>2100</v>
          </cell>
          <cell r="I175">
            <v>96600000</v>
          </cell>
          <cell r="J175">
            <v>2300</v>
          </cell>
          <cell r="K175">
            <v>105800000</v>
          </cell>
          <cell r="L175">
            <v>0</v>
          </cell>
          <cell r="M175">
            <v>0</v>
          </cell>
        </row>
        <row r="176">
          <cell r="C176" t="str">
            <v>지주목삼발이소형</v>
          </cell>
          <cell r="D176">
            <v>4907</v>
          </cell>
          <cell r="E176" t="str">
            <v>조</v>
          </cell>
          <cell r="F176">
            <v>4500</v>
          </cell>
          <cell r="G176">
            <v>22081500</v>
          </cell>
          <cell r="H176">
            <v>0</v>
          </cell>
          <cell r="I176">
            <v>0</v>
          </cell>
          <cell r="J176">
            <v>4500</v>
          </cell>
          <cell r="K176">
            <v>22081500</v>
          </cell>
          <cell r="L176">
            <v>0</v>
          </cell>
          <cell r="M176">
            <v>0</v>
          </cell>
        </row>
        <row r="177">
          <cell r="C177" t="str">
            <v>지주목삼발이대형</v>
          </cell>
          <cell r="D177">
            <v>794</v>
          </cell>
          <cell r="E177" t="str">
            <v>조</v>
          </cell>
          <cell r="F177">
            <v>6500</v>
          </cell>
          <cell r="G177">
            <v>5161000</v>
          </cell>
          <cell r="H177">
            <v>0</v>
          </cell>
          <cell r="I177">
            <v>0</v>
          </cell>
          <cell r="J177">
            <v>6500</v>
          </cell>
          <cell r="K177">
            <v>5161000</v>
          </cell>
          <cell r="L177">
            <v>0</v>
          </cell>
          <cell r="M177">
            <v>0</v>
          </cell>
        </row>
        <row r="178">
          <cell r="C178" t="str">
            <v>지주목철재지주대</v>
          </cell>
          <cell r="D178">
            <v>161</v>
          </cell>
          <cell r="E178" t="str">
            <v>조</v>
          </cell>
          <cell r="F178">
            <v>15000</v>
          </cell>
          <cell r="G178">
            <v>2415000</v>
          </cell>
          <cell r="H178">
            <v>0</v>
          </cell>
          <cell r="I178">
            <v>0</v>
          </cell>
          <cell r="J178">
            <v>15000</v>
          </cell>
          <cell r="K178">
            <v>2415000</v>
          </cell>
          <cell r="L178">
            <v>0</v>
          </cell>
          <cell r="M178">
            <v>0</v>
          </cell>
        </row>
        <row r="179">
          <cell r="C179" t="str">
            <v>부엽토유기질비료</v>
          </cell>
          <cell r="D179">
            <v>136856</v>
          </cell>
          <cell r="E179" t="str">
            <v>kg</v>
          </cell>
          <cell r="F179">
            <v>180</v>
          </cell>
          <cell r="G179">
            <v>24634080</v>
          </cell>
          <cell r="H179">
            <v>0</v>
          </cell>
          <cell r="I179">
            <v>0</v>
          </cell>
          <cell r="J179">
            <v>180</v>
          </cell>
          <cell r="K179">
            <v>24634080</v>
          </cell>
          <cell r="L179">
            <v>0</v>
          </cell>
          <cell r="M179">
            <v>0</v>
          </cell>
        </row>
        <row r="180">
          <cell r="G180">
            <v>1448229380</v>
          </cell>
          <cell r="I180">
            <v>296804550</v>
          </cell>
          <cell r="K180">
            <v>1151424830</v>
          </cell>
          <cell r="M180">
            <v>0</v>
          </cell>
        </row>
      </sheetData>
      <sheetData sheetId="7" refreshError="1">
        <row r="4">
          <cell r="D4">
            <v>1</v>
          </cell>
          <cell r="E4" t="str">
            <v>식</v>
          </cell>
          <cell r="G4">
            <v>39000000</v>
          </cell>
          <cell r="I4">
            <v>13700000</v>
          </cell>
          <cell r="K4">
            <v>25300000</v>
          </cell>
          <cell r="M4">
            <v>0</v>
          </cell>
        </row>
        <row r="5">
          <cell r="G5">
            <v>39000000</v>
          </cell>
          <cell r="I5">
            <v>13700000</v>
          </cell>
          <cell r="K5">
            <v>25300000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3899042</v>
          </cell>
        </row>
        <row r="7">
          <cell r="G7">
            <v>42899042</v>
          </cell>
        </row>
        <row r="8">
          <cell r="G8" t="str">
            <v>(V.A.T별도)</v>
          </cell>
        </row>
        <row r="12">
          <cell r="C12" t="str">
            <v>26호옹벽마감</v>
          </cell>
          <cell r="D12">
            <v>1</v>
          </cell>
          <cell r="E12" t="str">
            <v>식</v>
          </cell>
          <cell r="F12">
            <v>39000000</v>
          </cell>
          <cell r="G12">
            <v>39000000</v>
          </cell>
          <cell r="H12">
            <v>13700000</v>
          </cell>
          <cell r="I12">
            <v>13700000</v>
          </cell>
          <cell r="J12">
            <v>25300000</v>
          </cell>
          <cell r="K12">
            <v>25300000</v>
          </cell>
          <cell r="L12">
            <v>0</v>
          </cell>
          <cell r="M12">
            <v>0</v>
          </cell>
        </row>
        <row r="13">
          <cell r="G13">
            <v>39000000</v>
          </cell>
          <cell r="I13">
            <v>13700000</v>
          </cell>
          <cell r="K13">
            <v>25300000</v>
          </cell>
          <cell r="M13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공구"/>
      <sheetName val="1"/>
      <sheetName val="2"/>
      <sheetName val="3"/>
      <sheetName val="4"/>
      <sheetName val="5"/>
      <sheetName val="6"/>
      <sheetName val="차도,토사-150"/>
      <sheetName val="차도,풍화암-150"/>
      <sheetName val="차도,발파암-150"/>
      <sheetName val="차도,토사-200"/>
      <sheetName val="차도,풍화암-200"/>
      <sheetName val="차도,발파암-200"/>
      <sheetName val="차도,토사-300"/>
      <sheetName val="차도,풍화암-300"/>
      <sheetName val="차도,발파암-300"/>
      <sheetName val="차도,토사-400"/>
      <sheetName val="차도,풍화암-400"/>
      <sheetName val="차도,발파암-400"/>
      <sheetName val="상수관연장조서"/>
      <sheetName val="Sheet1"/>
      <sheetName val="Sheet2"/>
      <sheetName val="Sheet3"/>
      <sheetName val="본선토량운반계산서(1)0"/>
      <sheetName val="DATE"/>
      <sheetName val="전기"/>
    </sheetNames>
    <sheetDataSet>
      <sheetData sheetId="0" refreshError="1">
        <row r="3">
          <cell r="D3" t="str">
            <v xml:space="preserve">    노선명            </v>
          </cell>
          <cell r="E3" t="str">
            <v>공구</v>
          </cell>
        </row>
        <row r="4">
          <cell r="A4">
            <v>1</v>
          </cell>
          <cell r="B4">
            <v>2</v>
          </cell>
          <cell r="D4" t="str">
            <v xml:space="preserve"> 대1-1                </v>
          </cell>
          <cell r="E4" t="str">
            <v>1,2</v>
          </cell>
        </row>
        <row r="5">
          <cell r="A5">
            <v>2</v>
          </cell>
          <cell r="B5">
            <v>2</v>
          </cell>
          <cell r="D5" t="str">
            <v xml:space="preserve"> 대1-2                </v>
          </cell>
          <cell r="E5">
            <v>2</v>
          </cell>
        </row>
        <row r="6">
          <cell r="A6">
            <v>3</v>
          </cell>
          <cell r="B6">
            <v>2</v>
          </cell>
          <cell r="D6" t="str">
            <v xml:space="preserve"> 대2-2                </v>
          </cell>
          <cell r="E6">
            <v>2</v>
          </cell>
        </row>
        <row r="7">
          <cell r="A7">
            <v>4</v>
          </cell>
          <cell r="B7">
            <v>2</v>
          </cell>
          <cell r="D7" t="str">
            <v xml:space="preserve"> 대2-3                </v>
          </cell>
          <cell r="E7">
            <v>2</v>
          </cell>
        </row>
        <row r="8">
          <cell r="A8">
            <v>5</v>
          </cell>
          <cell r="B8">
            <v>2</v>
          </cell>
          <cell r="D8" t="str">
            <v xml:space="preserve"> 대2-3                </v>
          </cell>
          <cell r="E8">
            <v>2</v>
          </cell>
        </row>
        <row r="9">
          <cell r="A9">
            <v>6</v>
          </cell>
          <cell r="B9">
            <v>2</v>
          </cell>
          <cell r="D9" t="str">
            <v xml:space="preserve"> 대3-1                </v>
          </cell>
          <cell r="E9" t="str">
            <v>1,2</v>
          </cell>
        </row>
        <row r="10">
          <cell r="A10">
            <v>7</v>
          </cell>
          <cell r="B10">
            <v>2</v>
          </cell>
          <cell r="D10" t="str">
            <v xml:space="preserve"> 중1-1                </v>
          </cell>
          <cell r="E10">
            <v>1</v>
          </cell>
        </row>
        <row r="11">
          <cell r="A11">
            <v>8</v>
          </cell>
          <cell r="B11">
            <v>2</v>
          </cell>
          <cell r="D11" t="str">
            <v xml:space="preserve"> 중1-10               </v>
          </cell>
          <cell r="E11">
            <v>1</v>
          </cell>
        </row>
        <row r="12">
          <cell r="A12">
            <v>9</v>
          </cell>
          <cell r="B12">
            <v>2</v>
          </cell>
          <cell r="D12" t="str">
            <v xml:space="preserve"> 중1-11               </v>
          </cell>
          <cell r="E12">
            <v>1</v>
          </cell>
        </row>
        <row r="13">
          <cell r="A13">
            <v>10</v>
          </cell>
          <cell r="B13">
            <v>2</v>
          </cell>
          <cell r="D13" t="str">
            <v xml:space="preserve"> 중1-12               </v>
          </cell>
          <cell r="E13" t="str">
            <v>1,2</v>
          </cell>
        </row>
        <row r="14">
          <cell r="A14">
            <v>11</v>
          </cell>
          <cell r="B14">
            <v>2</v>
          </cell>
          <cell r="D14" t="str">
            <v xml:space="preserve"> 중1-13               </v>
          </cell>
          <cell r="E14">
            <v>2</v>
          </cell>
        </row>
        <row r="15">
          <cell r="A15">
            <v>12</v>
          </cell>
          <cell r="B15">
            <v>2</v>
          </cell>
          <cell r="D15" t="str">
            <v xml:space="preserve"> 중1-14               </v>
          </cell>
          <cell r="E15">
            <v>2</v>
          </cell>
        </row>
        <row r="16">
          <cell r="A16">
            <v>13</v>
          </cell>
          <cell r="B16">
            <v>2</v>
          </cell>
          <cell r="D16" t="str">
            <v xml:space="preserve"> 중1-2                </v>
          </cell>
          <cell r="E16">
            <v>1</v>
          </cell>
        </row>
        <row r="17">
          <cell r="A17">
            <v>14</v>
          </cell>
          <cell r="B17">
            <v>2</v>
          </cell>
          <cell r="D17" t="str">
            <v xml:space="preserve"> 중1-3                </v>
          </cell>
          <cell r="E17">
            <v>2</v>
          </cell>
        </row>
        <row r="18">
          <cell r="A18">
            <v>15</v>
          </cell>
          <cell r="B18">
            <v>2</v>
          </cell>
          <cell r="D18" t="str">
            <v xml:space="preserve"> 중1-4                </v>
          </cell>
          <cell r="E18">
            <v>2</v>
          </cell>
        </row>
        <row r="19">
          <cell r="A19">
            <v>16</v>
          </cell>
          <cell r="B19">
            <v>2</v>
          </cell>
          <cell r="D19" t="str">
            <v xml:space="preserve"> 중1-5                </v>
          </cell>
          <cell r="E19">
            <v>2</v>
          </cell>
        </row>
        <row r="20">
          <cell r="A20">
            <v>17</v>
          </cell>
          <cell r="B20">
            <v>2</v>
          </cell>
          <cell r="D20" t="str">
            <v xml:space="preserve"> 중1-6                </v>
          </cell>
          <cell r="E20">
            <v>2</v>
          </cell>
        </row>
        <row r="21">
          <cell r="A21">
            <v>18</v>
          </cell>
          <cell r="B21">
            <v>2</v>
          </cell>
          <cell r="D21" t="str">
            <v xml:space="preserve"> 중1-6                </v>
          </cell>
          <cell r="E21">
            <v>2</v>
          </cell>
        </row>
        <row r="22">
          <cell r="A22">
            <v>19</v>
          </cell>
          <cell r="B22">
            <v>2</v>
          </cell>
          <cell r="D22" t="str">
            <v xml:space="preserve"> 중1-7                </v>
          </cell>
          <cell r="E22">
            <v>1</v>
          </cell>
        </row>
        <row r="23">
          <cell r="A23">
            <v>20</v>
          </cell>
          <cell r="B23">
            <v>2</v>
          </cell>
          <cell r="D23" t="str">
            <v xml:space="preserve"> 중1-8                </v>
          </cell>
          <cell r="E23">
            <v>1</v>
          </cell>
        </row>
        <row r="24">
          <cell r="A24">
            <v>21</v>
          </cell>
          <cell r="B24">
            <v>2</v>
          </cell>
          <cell r="D24" t="str">
            <v xml:space="preserve"> 중1-9                </v>
          </cell>
          <cell r="E24">
            <v>1</v>
          </cell>
        </row>
        <row r="25">
          <cell r="A25">
            <v>22</v>
          </cell>
          <cell r="B25">
            <v>2</v>
          </cell>
          <cell r="D25" t="str">
            <v xml:space="preserve"> 중2-1                </v>
          </cell>
          <cell r="E25">
            <v>1</v>
          </cell>
        </row>
        <row r="26">
          <cell r="A26">
            <v>23</v>
          </cell>
          <cell r="B26">
            <v>2</v>
          </cell>
          <cell r="D26" t="str">
            <v xml:space="preserve"> 중2-2                </v>
          </cell>
          <cell r="E26">
            <v>2</v>
          </cell>
        </row>
        <row r="27">
          <cell r="A27">
            <v>24</v>
          </cell>
          <cell r="B27">
            <v>2</v>
          </cell>
          <cell r="D27" t="str">
            <v xml:space="preserve"> 중2-3                </v>
          </cell>
          <cell r="E27">
            <v>2</v>
          </cell>
        </row>
        <row r="28">
          <cell r="A28">
            <v>25</v>
          </cell>
          <cell r="B28">
            <v>2</v>
          </cell>
          <cell r="D28" t="str">
            <v xml:space="preserve"> 중2-4                </v>
          </cell>
          <cell r="E28">
            <v>1</v>
          </cell>
        </row>
        <row r="29">
          <cell r="A29">
            <v>26</v>
          </cell>
          <cell r="B29">
            <v>2</v>
          </cell>
          <cell r="D29" t="str">
            <v xml:space="preserve"> 중2-5                </v>
          </cell>
          <cell r="E29">
            <v>2</v>
          </cell>
        </row>
        <row r="30">
          <cell r="A30">
            <v>27</v>
          </cell>
          <cell r="B30">
            <v>2</v>
          </cell>
          <cell r="D30" t="str">
            <v xml:space="preserve"> 중3-10               </v>
          </cell>
          <cell r="E30">
            <v>2</v>
          </cell>
        </row>
        <row r="31">
          <cell r="A31">
            <v>28</v>
          </cell>
          <cell r="B31">
            <v>2</v>
          </cell>
          <cell r="D31" t="str">
            <v xml:space="preserve"> 중3-2                </v>
          </cell>
          <cell r="E31">
            <v>1</v>
          </cell>
        </row>
        <row r="32">
          <cell r="A32">
            <v>29</v>
          </cell>
          <cell r="B32">
            <v>2</v>
          </cell>
          <cell r="D32" t="str">
            <v xml:space="preserve"> 중3-3                </v>
          </cell>
          <cell r="E32">
            <v>1</v>
          </cell>
        </row>
        <row r="33">
          <cell r="A33">
            <v>30</v>
          </cell>
          <cell r="B33">
            <v>2</v>
          </cell>
          <cell r="D33" t="str">
            <v xml:space="preserve"> 중3-4                </v>
          </cell>
          <cell r="E33">
            <v>1</v>
          </cell>
        </row>
        <row r="34">
          <cell r="A34">
            <v>31</v>
          </cell>
          <cell r="B34">
            <v>2</v>
          </cell>
          <cell r="D34" t="str">
            <v xml:space="preserve"> 중3-5                </v>
          </cell>
          <cell r="E34">
            <v>2</v>
          </cell>
        </row>
        <row r="35">
          <cell r="A35">
            <v>32</v>
          </cell>
          <cell r="B35">
            <v>2</v>
          </cell>
          <cell r="D35" t="str">
            <v xml:space="preserve"> 중3-6                </v>
          </cell>
          <cell r="E35">
            <v>2</v>
          </cell>
        </row>
        <row r="36">
          <cell r="A36">
            <v>33</v>
          </cell>
          <cell r="B36">
            <v>2</v>
          </cell>
          <cell r="D36" t="str">
            <v xml:space="preserve"> 중3-7                </v>
          </cell>
          <cell r="E36">
            <v>2</v>
          </cell>
        </row>
        <row r="37">
          <cell r="A37">
            <v>34</v>
          </cell>
          <cell r="B37">
            <v>2</v>
          </cell>
          <cell r="D37" t="str">
            <v xml:space="preserve"> 중3-8                </v>
          </cell>
          <cell r="E37">
            <v>2</v>
          </cell>
        </row>
        <row r="38">
          <cell r="A38">
            <v>35</v>
          </cell>
          <cell r="B38">
            <v>2</v>
          </cell>
          <cell r="D38" t="str">
            <v xml:space="preserve"> 중3-9                </v>
          </cell>
          <cell r="E38">
            <v>2</v>
          </cell>
        </row>
        <row r="39">
          <cell r="A39">
            <v>36</v>
          </cell>
          <cell r="B39">
            <v>2</v>
          </cell>
          <cell r="D39" t="str">
            <v xml:space="preserve"> 소1-1                </v>
          </cell>
          <cell r="E39">
            <v>2</v>
          </cell>
        </row>
        <row r="40">
          <cell r="A40">
            <v>37</v>
          </cell>
          <cell r="B40">
            <v>2</v>
          </cell>
          <cell r="D40" t="str">
            <v xml:space="preserve"> 소1-10               </v>
          </cell>
          <cell r="E40">
            <v>2</v>
          </cell>
        </row>
        <row r="41">
          <cell r="A41">
            <v>38</v>
          </cell>
          <cell r="B41">
            <v>2</v>
          </cell>
          <cell r="D41" t="str">
            <v xml:space="preserve"> 소1-11               </v>
          </cell>
          <cell r="E41">
            <v>2</v>
          </cell>
        </row>
        <row r="42">
          <cell r="A42">
            <v>39</v>
          </cell>
          <cell r="B42">
            <v>2</v>
          </cell>
          <cell r="D42" t="str">
            <v xml:space="preserve"> 소1-12               </v>
          </cell>
          <cell r="E42">
            <v>2</v>
          </cell>
        </row>
        <row r="43">
          <cell r="A43">
            <v>40</v>
          </cell>
          <cell r="B43">
            <v>2</v>
          </cell>
          <cell r="D43" t="str">
            <v xml:space="preserve"> 소1-15               </v>
          </cell>
          <cell r="E43">
            <v>2</v>
          </cell>
        </row>
        <row r="44">
          <cell r="A44">
            <v>41</v>
          </cell>
          <cell r="B44">
            <v>2</v>
          </cell>
          <cell r="D44" t="str">
            <v xml:space="preserve"> 소1-16               </v>
          </cell>
          <cell r="E44">
            <v>2</v>
          </cell>
        </row>
        <row r="45">
          <cell r="A45">
            <v>42</v>
          </cell>
          <cell r="B45">
            <v>2</v>
          </cell>
          <cell r="D45" t="str">
            <v xml:space="preserve"> 소1-17               </v>
          </cell>
          <cell r="E45">
            <v>2</v>
          </cell>
        </row>
        <row r="46">
          <cell r="A46">
            <v>43</v>
          </cell>
          <cell r="B46">
            <v>2</v>
          </cell>
          <cell r="D46" t="str">
            <v xml:space="preserve"> 소1-19               </v>
          </cell>
          <cell r="E46">
            <v>2</v>
          </cell>
        </row>
        <row r="47">
          <cell r="A47">
            <v>44</v>
          </cell>
          <cell r="B47">
            <v>2</v>
          </cell>
          <cell r="D47" t="str">
            <v xml:space="preserve"> 소1-2                </v>
          </cell>
          <cell r="E47">
            <v>2</v>
          </cell>
        </row>
        <row r="48">
          <cell r="A48">
            <v>45</v>
          </cell>
          <cell r="B48">
            <v>2</v>
          </cell>
          <cell r="D48" t="str">
            <v xml:space="preserve"> 소1-20               </v>
          </cell>
          <cell r="E48">
            <v>2</v>
          </cell>
        </row>
        <row r="49">
          <cell r="A49">
            <v>46</v>
          </cell>
          <cell r="B49">
            <v>2</v>
          </cell>
          <cell r="D49" t="str">
            <v xml:space="preserve"> 소1-21               </v>
          </cell>
          <cell r="E49">
            <v>2</v>
          </cell>
        </row>
        <row r="50">
          <cell r="A50">
            <v>47</v>
          </cell>
          <cell r="B50">
            <v>2</v>
          </cell>
          <cell r="D50" t="str">
            <v xml:space="preserve"> 소1-23               </v>
          </cell>
          <cell r="E50">
            <v>2</v>
          </cell>
        </row>
        <row r="51">
          <cell r="A51">
            <v>48</v>
          </cell>
          <cell r="B51">
            <v>2</v>
          </cell>
          <cell r="D51" t="str">
            <v xml:space="preserve"> 소1-24               </v>
          </cell>
          <cell r="E51">
            <v>2</v>
          </cell>
        </row>
        <row r="52">
          <cell r="A52">
            <v>49</v>
          </cell>
          <cell r="B52">
            <v>2</v>
          </cell>
          <cell r="D52" t="str">
            <v xml:space="preserve"> 소1-25               </v>
          </cell>
          <cell r="E52">
            <v>2</v>
          </cell>
        </row>
        <row r="53">
          <cell r="A53">
            <v>50</v>
          </cell>
          <cell r="B53">
            <v>2</v>
          </cell>
          <cell r="D53" t="str">
            <v xml:space="preserve"> 소1-3                </v>
          </cell>
          <cell r="E53">
            <v>1</v>
          </cell>
        </row>
        <row r="54">
          <cell r="A54">
            <v>51</v>
          </cell>
          <cell r="B54">
            <v>2</v>
          </cell>
          <cell r="D54" t="str">
            <v xml:space="preserve"> 소1-4                </v>
          </cell>
          <cell r="E54">
            <v>1</v>
          </cell>
        </row>
        <row r="55">
          <cell r="A55">
            <v>52</v>
          </cell>
          <cell r="B55">
            <v>2</v>
          </cell>
          <cell r="D55" t="str">
            <v xml:space="preserve"> 소1-5                </v>
          </cell>
          <cell r="E55">
            <v>1</v>
          </cell>
        </row>
        <row r="56">
          <cell r="A56">
            <v>53</v>
          </cell>
          <cell r="B56">
            <v>2</v>
          </cell>
          <cell r="D56" t="str">
            <v xml:space="preserve"> 소1-6                </v>
          </cell>
          <cell r="E56">
            <v>1</v>
          </cell>
        </row>
        <row r="57">
          <cell r="A57">
            <v>54</v>
          </cell>
          <cell r="B57">
            <v>2</v>
          </cell>
          <cell r="D57" t="str">
            <v xml:space="preserve"> 소1-7                </v>
          </cell>
          <cell r="E57">
            <v>1</v>
          </cell>
        </row>
        <row r="58">
          <cell r="A58">
            <v>55</v>
          </cell>
          <cell r="B58">
            <v>2</v>
          </cell>
          <cell r="D58" t="str">
            <v xml:space="preserve"> 소1-8                </v>
          </cell>
          <cell r="E58">
            <v>1</v>
          </cell>
        </row>
        <row r="59">
          <cell r="A59">
            <v>56</v>
          </cell>
          <cell r="B59">
            <v>2</v>
          </cell>
          <cell r="D59" t="str">
            <v xml:space="preserve"> 소1-9                </v>
          </cell>
          <cell r="E59">
            <v>1</v>
          </cell>
        </row>
        <row r="60">
          <cell r="A60">
            <v>57</v>
          </cell>
          <cell r="B60">
            <v>2</v>
          </cell>
          <cell r="D60" t="str">
            <v xml:space="preserve"> 소2-1                </v>
          </cell>
          <cell r="E60">
            <v>1</v>
          </cell>
        </row>
        <row r="61">
          <cell r="A61">
            <v>58</v>
          </cell>
          <cell r="B61">
            <v>2</v>
          </cell>
          <cell r="D61" t="str">
            <v xml:space="preserve"> 소2-10               </v>
          </cell>
          <cell r="E61">
            <v>1</v>
          </cell>
        </row>
        <row r="62">
          <cell r="A62">
            <v>59</v>
          </cell>
          <cell r="B62">
            <v>2</v>
          </cell>
          <cell r="D62" t="str">
            <v xml:space="preserve"> 소2-11               </v>
          </cell>
          <cell r="E62">
            <v>1</v>
          </cell>
        </row>
        <row r="63">
          <cell r="A63">
            <v>60</v>
          </cell>
          <cell r="B63">
            <v>2</v>
          </cell>
          <cell r="D63" t="str">
            <v xml:space="preserve"> 소2-12               </v>
          </cell>
          <cell r="E63">
            <v>1</v>
          </cell>
        </row>
        <row r="64">
          <cell r="A64">
            <v>61</v>
          </cell>
          <cell r="B64">
            <v>2</v>
          </cell>
          <cell r="D64" t="str">
            <v xml:space="preserve"> 소2-13               </v>
          </cell>
          <cell r="E64">
            <v>1</v>
          </cell>
        </row>
        <row r="65">
          <cell r="A65">
            <v>62</v>
          </cell>
          <cell r="B65">
            <v>2</v>
          </cell>
          <cell r="D65" t="str">
            <v xml:space="preserve"> 소2-14               </v>
          </cell>
          <cell r="E65">
            <v>1</v>
          </cell>
        </row>
        <row r="66">
          <cell r="A66">
            <v>63</v>
          </cell>
          <cell r="B66">
            <v>2</v>
          </cell>
          <cell r="D66" t="str">
            <v xml:space="preserve"> 소2-15               </v>
          </cell>
          <cell r="E66">
            <v>1</v>
          </cell>
        </row>
        <row r="67">
          <cell r="A67">
            <v>64</v>
          </cell>
          <cell r="B67">
            <v>2</v>
          </cell>
          <cell r="D67" t="str">
            <v xml:space="preserve"> 소2-16               </v>
          </cell>
          <cell r="E67">
            <v>2</v>
          </cell>
        </row>
        <row r="68">
          <cell r="A68">
            <v>65</v>
          </cell>
          <cell r="B68">
            <v>2</v>
          </cell>
          <cell r="D68" t="str">
            <v xml:space="preserve"> 소2-17               </v>
          </cell>
          <cell r="E68">
            <v>2</v>
          </cell>
        </row>
        <row r="69">
          <cell r="A69">
            <v>66</v>
          </cell>
          <cell r="B69">
            <v>2</v>
          </cell>
          <cell r="D69" t="str">
            <v xml:space="preserve"> 소2-18               </v>
          </cell>
          <cell r="E69">
            <v>2</v>
          </cell>
        </row>
        <row r="70">
          <cell r="A70">
            <v>67</v>
          </cell>
          <cell r="B70">
            <v>2</v>
          </cell>
          <cell r="D70" t="str">
            <v xml:space="preserve"> 소2-19               </v>
          </cell>
          <cell r="E70">
            <v>2</v>
          </cell>
        </row>
        <row r="71">
          <cell r="A71">
            <v>68</v>
          </cell>
          <cell r="B71">
            <v>2</v>
          </cell>
          <cell r="D71" t="str">
            <v xml:space="preserve"> 소2-2                </v>
          </cell>
          <cell r="E71">
            <v>1</v>
          </cell>
        </row>
        <row r="72">
          <cell r="A72">
            <v>69</v>
          </cell>
          <cell r="B72">
            <v>2</v>
          </cell>
          <cell r="D72" t="str">
            <v xml:space="preserve"> 소2-20               </v>
          </cell>
          <cell r="E72">
            <v>2</v>
          </cell>
        </row>
        <row r="73">
          <cell r="A73">
            <v>70</v>
          </cell>
          <cell r="B73">
            <v>2</v>
          </cell>
          <cell r="D73" t="str">
            <v xml:space="preserve"> 소2-21               </v>
          </cell>
          <cell r="E73">
            <v>2</v>
          </cell>
        </row>
        <row r="74">
          <cell r="A74">
            <v>71</v>
          </cell>
          <cell r="B74">
            <v>2</v>
          </cell>
          <cell r="D74" t="str">
            <v xml:space="preserve"> 소2-22               </v>
          </cell>
          <cell r="E74">
            <v>2</v>
          </cell>
        </row>
        <row r="75">
          <cell r="A75">
            <v>72</v>
          </cell>
          <cell r="B75">
            <v>2</v>
          </cell>
          <cell r="D75" t="str">
            <v xml:space="preserve"> 소2-23               </v>
          </cell>
          <cell r="E75">
            <v>2</v>
          </cell>
        </row>
        <row r="76">
          <cell r="A76">
            <v>73</v>
          </cell>
          <cell r="B76">
            <v>2</v>
          </cell>
          <cell r="D76" t="str">
            <v xml:space="preserve"> 소2-24               </v>
          </cell>
          <cell r="E76">
            <v>2</v>
          </cell>
        </row>
        <row r="77">
          <cell r="A77">
            <v>74</v>
          </cell>
          <cell r="B77">
            <v>2</v>
          </cell>
          <cell r="D77" t="str">
            <v xml:space="preserve"> 소2-25               </v>
          </cell>
          <cell r="E77">
            <v>2</v>
          </cell>
        </row>
        <row r="78">
          <cell r="A78">
            <v>75</v>
          </cell>
          <cell r="B78">
            <v>2</v>
          </cell>
          <cell r="D78" t="str">
            <v xml:space="preserve"> 소2-26               </v>
          </cell>
          <cell r="E78">
            <v>2</v>
          </cell>
        </row>
        <row r="79">
          <cell r="A79">
            <v>76</v>
          </cell>
          <cell r="B79">
            <v>2</v>
          </cell>
          <cell r="D79" t="str">
            <v xml:space="preserve"> 소2-27               </v>
          </cell>
          <cell r="E79">
            <v>2</v>
          </cell>
        </row>
        <row r="80">
          <cell r="A80">
            <v>77</v>
          </cell>
          <cell r="B80">
            <v>2</v>
          </cell>
          <cell r="D80" t="str">
            <v xml:space="preserve"> 소2-28               </v>
          </cell>
          <cell r="E80">
            <v>2</v>
          </cell>
        </row>
        <row r="81">
          <cell r="A81">
            <v>78</v>
          </cell>
          <cell r="B81">
            <v>2</v>
          </cell>
          <cell r="D81" t="str">
            <v xml:space="preserve"> 소2-29               </v>
          </cell>
          <cell r="E81">
            <v>2</v>
          </cell>
        </row>
        <row r="82">
          <cell r="A82">
            <v>79</v>
          </cell>
          <cell r="B82">
            <v>2</v>
          </cell>
          <cell r="D82" t="str">
            <v xml:space="preserve"> 소2-3                </v>
          </cell>
          <cell r="E82">
            <v>1</v>
          </cell>
        </row>
        <row r="83">
          <cell r="A83">
            <v>80</v>
          </cell>
          <cell r="B83">
            <v>2</v>
          </cell>
          <cell r="D83" t="str">
            <v xml:space="preserve"> 소2-30               </v>
          </cell>
          <cell r="E83">
            <v>2</v>
          </cell>
        </row>
        <row r="84">
          <cell r="A84">
            <v>81</v>
          </cell>
          <cell r="B84">
            <v>2</v>
          </cell>
          <cell r="D84" t="str">
            <v xml:space="preserve"> 소2-31               </v>
          </cell>
          <cell r="E84">
            <v>2</v>
          </cell>
        </row>
        <row r="85">
          <cell r="A85">
            <v>82</v>
          </cell>
          <cell r="B85">
            <v>2</v>
          </cell>
          <cell r="D85" t="str">
            <v xml:space="preserve"> 소2-34               </v>
          </cell>
          <cell r="E85">
            <v>2</v>
          </cell>
        </row>
        <row r="86">
          <cell r="A86">
            <v>83</v>
          </cell>
          <cell r="B86">
            <v>2</v>
          </cell>
          <cell r="D86" t="str">
            <v xml:space="preserve"> 소2-35               </v>
          </cell>
          <cell r="E86">
            <v>2</v>
          </cell>
        </row>
        <row r="87">
          <cell r="A87">
            <v>84</v>
          </cell>
          <cell r="B87">
            <v>2</v>
          </cell>
          <cell r="D87" t="str">
            <v xml:space="preserve"> 소2-4                </v>
          </cell>
          <cell r="E87">
            <v>1</v>
          </cell>
        </row>
        <row r="88">
          <cell r="A88">
            <v>85</v>
          </cell>
          <cell r="B88">
            <v>2</v>
          </cell>
          <cell r="D88" t="str">
            <v xml:space="preserve"> 소2-5                </v>
          </cell>
          <cell r="E88">
            <v>1</v>
          </cell>
        </row>
        <row r="89">
          <cell r="A89">
            <v>86</v>
          </cell>
          <cell r="B89">
            <v>2</v>
          </cell>
          <cell r="D89" t="str">
            <v xml:space="preserve"> 소2-6                </v>
          </cell>
          <cell r="E89">
            <v>1</v>
          </cell>
        </row>
        <row r="90">
          <cell r="A90">
            <v>87</v>
          </cell>
          <cell r="B90">
            <v>2</v>
          </cell>
          <cell r="D90" t="str">
            <v xml:space="preserve"> 소2-7                </v>
          </cell>
          <cell r="E90">
            <v>1</v>
          </cell>
        </row>
        <row r="91">
          <cell r="A91">
            <v>88</v>
          </cell>
          <cell r="B91">
            <v>2</v>
          </cell>
          <cell r="D91" t="str">
            <v xml:space="preserve"> 소2-8                </v>
          </cell>
          <cell r="E91">
            <v>1</v>
          </cell>
        </row>
        <row r="92">
          <cell r="A92">
            <v>89</v>
          </cell>
          <cell r="B92">
            <v>2</v>
          </cell>
          <cell r="D92" t="str">
            <v xml:space="preserve"> 소2-9                </v>
          </cell>
          <cell r="E92">
            <v>1</v>
          </cell>
        </row>
        <row r="93">
          <cell r="A93">
            <v>90</v>
          </cell>
          <cell r="B93">
            <v>2</v>
          </cell>
        </row>
        <row r="94">
          <cell r="A94">
            <v>91</v>
          </cell>
          <cell r="B94">
            <v>2</v>
          </cell>
        </row>
        <row r="95">
          <cell r="A95">
            <v>92</v>
          </cell>
          <cell r="B95">
            <v>2</v>
          </cell>
        </row>
        <row r="96">
          <cell r="A96">
            <v>93</v>
          </cell>
          <cell r="B96">
            <v>2</v>
          </cell>
        </row>
        <row r="97">
          <cell r="A97">
            <v>94</v>
          </cell>
          <cell r="B97">
            <v>2</v>
          </cell>
        </row>
        <row r="98">
          <cell r="A98">
            <v>95</v>
          </cell>
          <cell r="B98">
            <v>2</v>
          </cell>
        </row>
        <row r="99">
          <cell r="A99">
            <v>96</v>
          </cell>
          <cell r="B99">
            <v>2</v>
          </cell>
        </row>
        <row r="100">
          <cell r="A100">
            <v>97</v>
          </cell>
          <cell r="B100">
            <v>2</v>
          </cell>
        </row>
        <row r="101">
          <cell r="A101">
            <v>98</v>
          </cell>
          <cell r="B101">
            <v>2</v>
          </cell>
        </row>
        <row r="102">
          <cell r="A102">
            <v>99</v>
          </cell>
          <cell r="B102">
            <v>2</v>
          </cell>
        </row>
        <row r="103">
          <cell r="A103">
            <v>100</v>
          </cell>
          <cell r="B103">
            <v>2</v>
          </cell>
        </row>
        <row r="104">
          <cell r="A104">
            <v>101</v>
          </cell>
          <cell r="B104">
            <v>2</v>
          </cell>
        </row>
        <row r="105">
          <cell r="A105">
            <v>102</v>
          </cell>
          <cell r="B105">
            <v>2</v>
          </cell>
        </row>
        <row r="106">
          <cell r="A106">
            <v>103</v>
          </cell>
          <cell r="B106">
            <v>2</v>
          </cell>
        </row>
        <row r="107">
          <cell r="A107">
            <v>104</v>
          </cell>
          <cell r="B107">
            <v>2</v>
          </cell>
        </row>
        <row r="108">
          <cell r="A108">
            <v>105</v>
          </cell>
          <cell r="B108">
            <v>2</v>
          </cell>
        </row>
        <row r="109">
          <cell r="A109">
            <v>106</v>
          </cell>
          <cell r="B109">
            <v>2</v>
          </cell>
        </row>
        <row r="110">
          <cell r="A110">
            <v>107</v>
          </cell>
          <cell r="B110">
            <v>2</v>
          </cell>
        </row>
        <row r="111">
          <cell r="A111">
            <v>108</v>
          </cell>
          <cell r="B111">
            <v>2</v>
          </cell>
        </row>
        <row r="112">
          <cell r="A112">
            <v>109</v>
          </cell>
          <cell r="B112">
            <v>2</v>
          </cell>
        </row>
        <row r="113">
          <cell r="A113">
            <v>110</v>
          </cell>
          <cell r="B113">
            <v>1</v>
          </cell>
        </row>
        <row r="114">
          <cell r="A114">
            <v>111</v>
          </cell>
          <cell r="B114">
            <v>1</v>
          </cell>
        </row>
        <row r="115">
          <cell r="A115">
            <v>112</v>
          </cell>
          <cell r="B115">
            <v>2</v>
          </cell>
        </row>
        <row r="116">
          <cell r="A116">
            <v>113</v>
          </cell>
          <cell r="B116">
            <v>2</v>
          </cell>
        </row>
        <row r="117">
          <cell r="A117">
            <v>114</v>
          </cell>
          <cell r="B117">
            <v>1</v>
          </cell>
        </row>
        <row r="118">
          <cell r="A118">
            <v>115</v>
          </cell>
          <cell r="B118">
            <v>1</v>
          </cell>
        </row>
        <row r="119">
          <cell r="A119">
            <v>116</v>
          </cell>
          <cell r="B119">
            <v>1</v>
          </cell>
        </row>
        <row r="120">
          <cell r="A120">
            <v>117</v>
          </cell>
          <cell r="B120">
            <v>1</v>
          </cell>
        </row>
        <row r="121">
          <cell r="A121">
            <v>118</v>
          </cell>
          <cell r="B121">
            <v>1</v>
          </cell>
        </row>
        <row r="122">
          <cell r="A122">
            <v>119</v>
          </cell>
          <cell r="B122">
            <v>1</v>
          </cell>
        </row>
        <row r="123">
          <cell r="A123">
            <v>120</v>
          </cell>
          <cell r="B123">
            <v>1</v>
          </cell>
        </row>
        <row r="124">
          <cell r="A124">
            <v>121</v>
          </cell>
          <cell r="B124">
            <v>1</v>
          </cell>
        </row>
        <row r="125">
          <cell r="A125">
            <v>122</v>
          </cell>
          <cell r="B125">
            <v>1</v>
          </cell>
        </row>
        <row r="126">
          <cell r="A126">
            <v>123</v>
          </cell>
          <cell r="B126">
            <v>1</v>
          </cell>
        </row>
        <row r="127">
          <cell r="A127">
            <v>124</v>
          </cell>
          <cell r="B127">
            <v>1</v>
          </cell>
        </row>
        <row r="128">
          <cell r="A128">
            <v>125</v>
          </cell>
          <cell r="B128">
            <v>1</v>
          </cell>
        </row>
        <row r="129">
          <cell r="A129">
            <v>126</v>
          </cell>
          <cell r="B129">
            <v>1</v>
          </cell>
        </row>
        <row r="130">
          <cell r="A130">
            <v>127</v>
          </cell>
          <cell r="B130">
            <v>1</v>
          </cell>
        </row>
        <row r="131">
          <cell r="A131">
            <v>128</v>
          </cell>
          <cell r="B131">
            <v>1</v>
          </cell>
        </row>
        <row r="132">
          <cell r="A132">
            <v>129</v>
          </cell>
          <cell r="B132">
            <v>1</v>
          </cell>
        </row>
        <row r="133">
          <cell r="A133">
            <v>130</v>
          </cell>
          <cell r="B133">
            <v>1</v>
          </cell>
        </row>
        <row r="134">
          <cell r="A134">
            <v>131</v>
          </cell>
          <cell r="B134">
            <v>1</v>
          </cell>
        </row>
        <row r="135">
          <cell r="A135">
            <v>132</v>
          </cell>
          <cell r="B135">
            <v>1</v>
          </cell>
        </row>
        <row r="136">
          <cell r="A136">
            <v>133</v>
          </cell>
          <cell r="B136">
            <v>1</v>
          </cell>
        </row>
        <row r="137">
          <cell r="A137">
            <v>134</v>
          </cell>
          <cell r="B137">
            <v>1</v>
          </cell>
        </row>
        <row r="138">
          <cell r="A138">
            <v>135</v>
          </cell>
          <cell r="B138">
            <v>1</v>
          </cell>
        </row>
        <row r="139">
          <cell r="A139">
            <v>136</v>
          </cell>
          <cell r="B139">
            <v>1</v>
          </cell>
        </row>
        <row r="140">
          <cell r="A140">
            <v>137</v>
          </cell>
          <cell r="B140">
            <v>1</v>
          </cell>
        </row>
        <row r="141">
          <cell r="A141">
            <v>138</v>
          </cell>
          <cell r="B141">
            <v>1</v>
          </cell>
        </row>
        <row r="142">
          <cell r="A142">
            <v>139</v>
          </cell>
          <cell r="B142">
            <v>1</v>
          </cell>
        </row>
        <row r="143">
          <cell r="A143">
            <v>140</v>
          </cell>
          <cell r="B143">
            <v>1</v>
          </cell>
        </row>
        <row r="144">
          <cell r="A144">
            <v>141</v>
          </cell>
          <cell r="B144">
            <v>1</v>
          </cell>
        </row>
        <row r="145">
          <cell r="A145">
            <v>142</v>
          </cell>
          <cell r="B145">
            <v>1</v>
          </cell>
        </row>
        <row r="146">
          <cell r="A146">
            <v>143</v>
          </cell>
          <cell r="B146">
            <v>1</v>
          </cell>
        </row>
        <row r="147">
          <cell r="A147">
            <v>144</v>
          </cell>
          <cell r="B147">
            <v>1</v>
          </cell>
        </row>
        <row r="148">
          <cell r="A148">
            <v>145</v>
          </cell>
          <cell r="B148">
            <v>1</v>
          </cell>
        </row>
        <row r="149">
          <cell r="A149">
            <v>146</v>
          </cell>
          <cell r="B149">
            <v>1</v>
          </cell>
        </row>
        <row r="150">
          <cell r="A150">
            <v>147</v>
          </cell>
          <cell r="B150">
            <v>1</v>
          </cell>
        </row>
        <row r="151">
          <cell r="A151">
            <v>148</v>
          </cell>
          <cell r="B151">
            <v>1</v>
          </cell>
        </row>
        <row r="152">
          <cell r="A152">
            <v>149</v>
          </cell>
          <cell r="B152">
            <v>1</v>
          </cell>
        </row>
        <row r="153">
          <cell r="A153">
            <v>150</v>
          </cell>
          <cell r="B153">
            <v>1</v>
          </cell>
        </row>
        <row r="154">
          <cell r="A154">
            <v>151</v>
          </cell>
          <cell r="B154">
            <v>1</v>
          </cell>
        </row>
        <row r="155">
          <cell r="A155">
            <v>152</v>
          </cell>
          <cell r="B155">
            <v>1</v>
          </cell>
        </row>
        <row r="156">
          <cell r="A156">
            <v>153</v>
          </cell>
          <cell r="B156">
            <v>1</v>
          </cell>
        </row>
        <row r="157">
          <cell r="A157">
            <v>154</v>
          </cell>
          <cell r="B157">
            <v>1</v>
          </cell>
        </row>
        <row r="158">
          <cell r="A158">
            <v>155</v>
          </cell>
          <cell r="B158">
            <v>1</v>
          </cell>
        </row>
        <row r="159">
          <cell r="A159">
            <v>156</v>
          </cell>
          <cell r="B159">
            <v>1</v>
          </cell>
        </row>
        <row r="160">
          <cell r="A160">
            <v>157</v>
          </cell>
          <cell r="B160">
            <v>1</v>
          </cell>
        </row>
        <row r="161">
          <cell r="A161">
            <v>158</v>
          </cell>
          <cell r="B161">
            <v>1</v>
          </cell>
        </row>
        <row r="162">
          <cell r="A162">
            <v>159</v>
          </cell>
          <cell r="B162">
            <v>1</v>
          </cell>
        </row>
        <row r="163">
          <cell r="A163">
            <v>160</v>
          </cell>
          <cell r="B163">
            <v>1</v>
          </cell>
        </row>
        <row r="164">
          <cell r="A164">
            <v>161</v>
          </cell>
          <cell r="B164">
            <v>1</v>
          </cell>
        </row>
        <row r="165">
          <cell r="A165">
            <v>162</v>
          </cell>
          <cell r="B165">
            <v>1</v>
          </cell>
        </row>
        <row r="166">
          <cell r="A166">
            <v>163</v>
          </cell>
          <cell r="B166">
            <v>1</v>
          </cell>
        </row>
        <row r="167">
          <cell r="A167">
            <v>164</v>
          </cell>
          <cell r="B167">
            <v>1</v>
          </cell>
        </row>
        <row r="168">
          <cell r="A168">
            <v>165</v>
          </cell>
          <cell r="B168">
            <v>1</v>
          </cell>
        </row>
        <row r="169">
          <cell r="A169">
            <v>166</v>
          </cell>
          <cell r="B169">
            <v>1</v>
          </cell>
        </row>
        <row r="170">
          <cell r="A170">
            <v>167</v>
          </cell>
          <cell r="B170">
            <v>1</v>
          </cell>
        </row>
        <row r="171">
          <cell r="A171">
            <v>168</v>
          </cell>
          <cell r="B171">
            <v>1</v>
          </cell>
        </row>
        <row r="172">
          <cell r="A172">
            <v>169</v>
          </cell>
          <cell r="B172">
            <v>1</v>
          </cell>
        </row>
        <row r="173">
          <cell r="A173">
            <v>170</v>
          </cell>
          <cell r="B173">
            <v>1</v>
          </cell>
        </row>
        <row r="174">
          <cell r="A174">
            <v>171</v>
          </cell>
          <cell r="B174">
            <v>1</v>
          </cell>
        </row>
        <row r="175">
          <cell r="A175">
            <v>172</v>
          </cell>
          <cell r="B175">
            <v>1</v>
          </cell>
        </row>
        <row r="176">
          <cell r="A176">
            <v>173</v>
          </cell>
          <cell r="B176">
            <v>1</v>
          </cell>
        </row>
        <row r="177">
          <cell r="A177">
            <v>174</v>
          </cell>
          <cell r="B177">
            <v>1</v>
          </cell>
        </row>
        <row r="178">
          <cell r="A178">
            <v>175</v>
          </cell>
          <cell r="B178">
            <v>1</v>
          </cell>
        </row>
        <row r="179">
          <cell r="A179">
            <v>176</v>
          </cell>
          <cell r="B179">
            <v>1</v>
          </cell>
        </row>
        <row r="180">
          <cell r="A180">
            <v>177</v>
          </cell>
          <cell r="B180">
            <v>1</v>
          </cell>
        </row>
        <row r="181">
          <cell r="A181">
            <v>178</v>
          </cell>
          <cell r="B181">
            <v>1</v>
          </cell>
        </row>
        <row r="182">
          <cell r="A182">
            <v>179</v>
          </cell>
          <cell r="B182">
            <v>1</v>
          </cell>
        </row>
        <row r="183">
          <cell r="A183">
            <v>180</v>
          </cell>
          <cell r="B183">
            <v>1</v>
          </cell>
        </row>
        <row r="184">
          <cell r="A184">
            <v>181</v>
          </cell>
          <cell r="B184">
            <v>1</v>
          </cell>
        </row>
        <row r="185">
          <cell r="A185">
            <v>182</v>
          </cell>
          <cell r="B185">
            <v>1</v>
          </cell>
        </row>
        <row r="186">
          <cell r="A186">
            <v>183</v>
          </cell>
          <cell r="B186">
            <v>1</v>
          </cell>
        </row>
        <row r="187">
          <cell r="A187">
            <v>184</v>
          </cell>
          <cell r="B187">
            <v>1</v>
          </cell>
        </row>
        <row r="188">
          <cell r="A188">
            <v>185</v>
          </cell>
          <cell r="B188">
            <v>1</v>
          </cell>
        </row>
        <row r="189">
          <cell r="A189">
            <v>186</v>
          </cell>
          <cell r="B189">
            <v>1</v>
          </cell>
        </row>
        <row r="190">
          <cell r="A190">
            <v>187</v>
          </cell>
          <cell r="B190">
            <v>1</v>
          </cell>
        </row>
        <row r="191">
          <cell r="A191">
            <v>188</v>
          </cell>
          <cell r="B191">
            <v>1</v>
          </cell>
        </row>
        <row r="192">
          <cell r="A192">
            <v>189</v>
          </cell>
          <cell r="B192">
            <v>1</v>
          </cell>
        </row>
        <row r="193">
          <cell r="A193">
            <v>190</v>
          </cell>
          <cell r="B193">
            <v>1</v>
          </cell>
        </row>
        <row r="194">
          <cell r="A194">
            <v>191</v>
          </cell>
          <cell r="B194">
            <v>1</v>
          </cell>
        </row>
        <row r="195">
          <cell r="A195">
            <v>192</v>
          </cell>
          <cell r="B195">
            <v>1</v>
          </cell>
        </row>
        <row r="196">
          <cell r="A196">
            <v>193</v>
          </cell>
          <cell r="B196">
            <v>1</v>
          </cell>
        </row>
        <row r="197">
          <cell r="A197">
            <v>194</v>
          </cell>
          <cell r="B197">
            <v>1</v>
          </cell>
        </row>
        <row r="198">
          <cell r="A198">
            <v>195</v>
          </cell>
          <cell r="B198">
            <v>1</v>
          </cell>
        </row>
        <row r="199">
          <cell r="A199">
            <v>196</v>
          </cell>
          <cell r="B199">
            <v>1</v>
          </cell>
        </row>
        <row r="200">
          <cell r="A200">
            <v>197</v>
          </cell>
          <cell r="B200">
            <v>1</v>
          </cell>
        </row>
        <row r="201">
          <cell r="A201">
            <v>198</v>
          </cell>
          <cell r="B201">
            <v>1</v>
          </cell>
        </row>
        <row r="202">
          <cell r="A202">
            <v>199</v>
          </cell>
          <cell r="B202">
            <v>1</v>
          </cell>
        </row>
        <row r="203">
          <cell r="A203">
            <v>200</v>
          </cell>
          <cell r="B203">
            <v>1</v>
          </cell>
        </row>
        <row r="204">
          <cell r="A204">
            <v>201</v>
          </cell>
          <cell r="B204">
            <v>1</v>
          </cell>
        </row>
        <row r="205">
          <cell r="A205">
            <v>202</v>
          </cell>
          <cell r="B205">
            <v>1</v>
          </cell>
        </row>
        <row r="206">
          <cell r="A206">
            <v>203</v>
          </cell>
          <cell r="B206">
            <v>1</v>
          </cell>
        </row>
        <row r="207">
          <cell r="A207">
            <v>204</v>
          </cell>
          <cell r="B207">
            <v>1</v>
          </cell>
        </row>
        <row r="208">
          <cell r="A208">
            <v>205</v>
          </cell>
          <cell r="B208">
            <v>1</v>
          </cell>
        </row>
        <row r="209">
          <cell r="A209">
            <v>206</v>
          </cell>
          <cell r="B209">
            <v>1</v>
          </cell>
        </row>
        <row r="210">
          <cell r="A210">
            <v>207</v>
          </cell>
          <cell r="B210">
            <v>1</v>
          </cell>
        </row>
        <row r="211">
          <cell r="A211">
            <v>208</v>
          </cell>
          <cell r="B211">
            <v>1</v>
          </cell>
        </row>
        <row r="212">
          <cell r="A212">
            <v>209</v>
          </cell>
          <cell r="B212">
            <v>1</v>
          </cell>
        </row>
        <row r="213">
          <cell r="A213">
            <v>210</v>
          </cell>
          <cell r="B213">
            <v>1</v>
          </cell>
        </row>
        <row r="214">
          <cell r="A214">
            <v>211</v>
          </cell>
          <cell r="B214">
            <v>1</v>
          </cell>
        </row>
        <row r="215">
          <cell r="A215">
            <v>212</v>
          </cell>
          <cell r="B215">
            <v>1</v>
          </cell>
        </row>
        <row r="216">
          <cell r="A216">
            <v>213</v>
          </cell>
          <cell r="B216">
            <v>2</v>
          </cell>
        </row>
        <row r="217">
          <cell r="A217">
            <v>214</v>
          </cell>
          <cell r="B217">
            <v>2</v>
          </cell>
        </row>
        <row r="218">
          <cell r="A218">
            <v>215</v>
          </cell>
          <cell r="B218">
            <v>2</v>
          </cell>
        </row>
        <row r="219">
          <cell r="A219">
            <v>216</v>
          </cell>
          <cell r="B219">
            <v>1</v>
          </cell>
        </row>
        <row r="220">
          <cell r="A220">
            <v>217</v>
          </cell>
          <cell r="B220">
            <v>1</v>
          </cell>
        </row>
        <row r="221">
          <cell r="A221">
            <v>218</v>
          </cell>
          <cell r="B221">
            <v>1</v>
          </cell>
        </row>
        <row r="222">
          <cell r="A222">
            <v>219</v>
          </cell>
          <cell r="B222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VXXX"/>
      <sheetName val="집계표"/>
      <sheetName val="1"/>
      <sheetName val="2"/>
      <sheetName val="3"/>
      <sheetName val="4"/>
      <sheetName val="5"/>
      <sheetName val="6"/>
      <sheetName val="7"/>
      <sheetName val="8"/>
      <sheetName val="다목적광장"/>
      <sheetName val="놀이광장"/>
      <sheetName val="노임단가"/>
      <sheetName val="식재가격"/>
      <sheetName val="식재총괄"/>
      <sheetName val="일위목록"/>
      <sheetName val="Sheet2"/>
      <sheetName val="공구"/>
      <sheetName val="DATE"/>
      <sheetName val="초기화면"/>
      <sheetName val="BID"/>
    </sheetNames>
    <sheetDataSet>
      <sheetData sheetId="0" refreshError="1"/>
      <sheetData sheetId="1" refreshError="1"/>
      <sheetData sheetId="2" refreshError="1"/>
      <sheetData sheetId="3" refreshError="1">
        <row r="4">
          <cell r="D4">
            <v>1</v>
          </cell>
          <cell r="E4" t="str">
            <v>식</v>
          </cell>
          <cell r="G4">
            <v>89969000</v>
          </cell>
          <cell r="I4">
            <v>21995600</v>
          </cell>
          <cell r="K4">
            <v>67941950</v>
          </cell>
          <cell r="M4">
            <v>31450</v>
          </cell>
        </row>
        <row r="5">
          <cell r="G5">
            <v>89969000</v>
          </cell>
          <cell r="I5">
            <v>21995600</v>
          </cell>
          <cell r="K5">
            <v>67941950</v>
          </cell>
          <cell r="M5">
            <v>31450</v>
          </cell>
        </row>
        <row r="6">
          <cell r="D6">
            <v>1</v>
          </cell>
          <cell r="E6" t="str">
            <v>식</v>
          </cell>
          <cell r="G6">
            <v>8994691</v>
          </cell>
        </row>
        <row r="7">
          <cell r="G7">
            <v>98963691</v>
          </cell>
        </row>
        <row r="8">
          <cell r="G8" t="str">
            <v>(V.A.T별도)</v>
          </cell>
        </row>
        <row r="30">
          <cell r="C30" t="str">
            <v>등의자51611</v>
          </cell>
          <cell r="D30">
            <v>4</v>
          </cell>
          <cell r="E30" t="str">
            <v>개소</v>
          </cell>
          <cell r="F30">
            <v>389000</v>
          </cell>
          <cell r="G30">
            <v>1556000</v>
          </cell>
          <cell r="H30">
            <v>39000</v>
          </cell>
          <cell r="I30">
            <v>156000</v>
          </cell>
          <cell r="J30">
            <v>350000</v>
          </cell>
          <cell r="K30">
            <v>1400000</v>
          </cell>
          <cell r="L30">
            <v>0</v>
          </cell>
          <cell r="M30">
            <v>0</v>
          </cell>
        </row>
        <row r="31">
          <cell r="C31" t="str">
            <v>테니스장휀스H3000xL2500</v>
          </cell>
          <cell r="D31">
            <v>42</v>
          </cell>
          <cell r="E31" t="str">
            <v>경간</v>
          </cell>
          <cell r="F31">
            <v>200000</v>
          </cell>
          <cell r="G31">
            <v>8400000</v>
          </cell>
          <cell r="H31">
            <v>70000</v>
          </cell>
          <cell r="I31">
            <v>2940000</v>
          </cell>
          <cell r="J31">
            <v>130000</v>
          </cell>
          <cell r="K31">
            <v>5460000</v>
          </cell>
          <cell r="L31">
            <v>0</v>
          </cell>
          <cell r="M31">
            <v>0</v>
          </cell>
        </row>
        <row r="32">
          <cell r="C32" t="str">
            <v>심판대</v>
          </cell>
          <cell r="D32">
            <v>2</v>
          </cell>
          <cell r="E32" t="str">
            <v>개소</v>
          </cell>
          <cell r="F32">
            <v>200000</v>
          </cell>
          <cell r="G32">
            <v>400000</v>
          </cell>
          <cell r="H32">
            <v>0</v>
          </cell>
          <cell r="I32">
            <v>0</v>
          </cell>
          <cell r="J32">
            <v>200000</v>
          </cell>
          <cell r="K32">
            <v>400000</v>
          </cell>
          <cell r="L32">
            <v>0</v>
          </cell>
          <cell r="M32">
            <v>0</v>
          </cell>
        </row>
        <row r="33">
          <cell r="C33" t="str">
            <v>테니스네트</v>
          </cell>
          <cell r="D33">
            <v>2</v>
          </cell>
          <cell r="E33" t="str">
            <v>개소</v>
          </cell>
          <cell r="F33">
            <v>80000</v>
          </cell>
          <cell r="G33">
            <v>160000</v>
          </cell>
          <cell r="H33">
            <v>0</v>
          </cell>
          <cell r="I33">
            <v>0</v>
          </cell>
          <cell r="J33">
            <v>80000</v>
          </cell>
          <cell r="K33">
            <v>160000</v>
          </cell>
          <cell r="L33">
            <v>0</v>
          </cell>
          <cell r="M33">
            <v>0</v>
          </cell>
        </row>
        <row r="34">
          <cell r="C34" t="str">
            <v>테니스포스트</v>
          </cell>
          <cell r="D34">
            <v>2</v>
          </cell>
          <cell r="E34" t="str">
            <v>조</v>
          </cell>
          <cell r="F34">
            <v>275000</v>
          </cell>
          <cell r="G34">
            <v>550000</v>
          </cell>
          <cell r="H34">
            <v>45000</v>
          </cell>
          <cell r="I34">
            <v>90000</v>
          </cell>
          <cell r="J34">
            <v>230000</v>
          </cell>
          <cell r="K34">
            <v>460000</v>
          </cell>
          <cell r="L34">
            <v>0</v>
          </cell>
          <cell r="M34">
            <v>0</v>
          </cell>
        </row>
        <row r="35">
          <cell r="C35" t="str">
            <v>테니스장출입문(대형)H2100xW2500</v>
          </cell>
          <cell r="D35">
            <v>1</v>
          </cell>
          <cell r="E35" t="str">
            <v>개소</v>
          </cell>
          <cell r="F35">
            <v>400000</v>
          </cell>
          <cell r="G35">
            <v>400000</v>
          </cell>
          <cell r="H35">
            <v>0</v>
          </cell>
          <cell r="I35">
            <v>0</v>
          </cell>
          <cell r="J35">
            <v>400000</v>
          </cell>
          <cell r="K35">
            <v>400000</v>
          </cell>
          <cell r="L35">
            <v>0</v>
          </cell>
          <cell r="M35">
            <v>0</v>
          </cell>
        </row>
        <row r="36">
          <cell r="C36" t="str">
            <v>테니스장출입문(소형)H2000xW1000</v>
          </cell>
          <cell r="D36">
            <v>1</v>
          </cell>
          <cell r="E36" t="str">
            <v>개소</v>
          </cell>
          <cell r="F36">
            <v>250000</v>
          </cell>
          <cell r="G36">
            <v>250000</v>
          </cell>
          <cell r="H36">
            <v>0</v>
          </cell>
          <cell r="I36">
            <v>0</v>
          </cell>
          <cell r="J36">
            <v>250000</v>
          </cell>
          <cell r="K36">
            <v>250000</v>
          </cell>
          <cell r="L36">
            <v>0</v>
          </cell>
          <cell r="M36">
            <v>0</v>
          </cell>
        </row>
        <row r="37">
          <cell r="C37" t="str">
            <v>락카</v>
          </cell>
          <cell r="D37">
            <v>1</v>
          </cell>
          <cell r="E37" t="str">
            <v>개소</v>
          </cell>
          <cell r="F37">
            <v>3700000</v>
          </cell>
          <cell r="G37">
            <v>3700000</v>
          </cell>
          <cell r="H37">
            <v>200000</v>
          </cell>
          <cell r="I37">
            <v>200000</v>
          </cell>
          <cell r="J37">
            <v>3500000</v>
          </cell>
          <cell r="K37">
            <v>3500000</v>
          </cell>
          <cell r="L37">
            <v>0</v>
          </cell>
          <cell r="M37">
            <v>0</v>
          </cell>
        </row>
        <row r="38">
          <cell r="C38" t="str">
            <v>라인마킹W0.05</v>
          </cell>
          <cell r="D38">
            <v>314.5</v>
          </cell>
          <cell r="E38" t="str">
            <v>m</v>
          </cell>
          <cell r="F38">
            <v>6000</v>
          </cell>
          <cell r="G38">
            <v>1887000</v>
          </cell>
          <cell r="H38">
            <v>4800</v>
          </cell>
          <cell r="I38">
            <v>1509600</v>
          </cell>
          <cell r="J38">
            <v>1100</v>
          </cell>
          <cell r="K38">
            <v>345950</v>
          </cell>
          <cell r="L38">
            <v>100</v>
          </cell>
          <cell r="M38">
            <v>31450</v>
          </cell>
        </row>
        <row r="39">
          <cell r="C39" t="str">
            <v>우레탄포장THK7mm</v>
          </cell>
          <cell r="D39">
            <v>1050</v>
          </cell>
          <cell r="E39" t="str">
            <v>m2</v>
          </cell>
          <cell r="F39">
            <v>59000</v>
          </cell>
          <cell r="G39">
            <v>61950000</v>
          </cell>
          <cell r="H39">
            <v>13000</v>
          </cell>
          <cell r="I39">
            <v>13650000</v>
          </cell>
          <cell r="J39">
            <v>46000</v>
          </cell>
          <cell r="K39">
            <v>48300000</v>
          </cell>
          <cell r="L39">
            <v>0</v>
          </cell>
          <cell r="M39">
            <v>0</v>
          </cell>
        </row>
        <row r="40">
          <cell r="C40" t="str">
            <v>집수정750x650</v>
          </cell>
          <cell r="D40">
            <v>2</v>
          </cell>
          <cell r="E40" t="str">
            <v>개소</v>
          </cell>
          <cell r="F40">
            <v>183000</v>
          </cell>
          <cell r="G40">
            <v>366000</v>
          </cell>
          <cell r="H40">
            <v>100000</v>
          </cell>
          <cell r="I40">
            <v>200000</v>
          </cell>
          <cell r="J40">
            <v>83000</v>
          </cell>
          <cell r="K40">
            <v>166000</v>
          </cell>
          <cell r="L40">
            <v>0</v>
          </cell>
          <cell r="M40">
            <v>0</v>
          </cell>
        </row>
        <row r="41">
          <cell r="C41" t="str">
            <v>트렌치BF200</v>
          </cell>
          <cell r="D41">
            <v>131</v>
          </cell>
          <cell r="E41" t="str">
            <v>m</v>
          </cell>
          <cell r="F41">
            <v>74000</v>
          </cell>
          <cell r="G41">
            <v>9694000</v>
          </cell>
          <cell r="H41">
            <v>22000</v>
          </cell>
          <cell r="I41">
            <v>2882000</v>
          </cell>
          <cell r="J41">
            <v>52000</v>
          </cell>
          <cell r="K41">
            <v>6812000</v>
          </cell>
          <cell r="L41">
            <v>0</v>
          </cell>
          <cell r="M41">
            <v>0</v>
          </cell>
        </row>
        <row r="42">
          <cell r="C42" t="str">
            <v>흄관D300</v>
          </cell>
          <cell r="D42">
            <v>16</v>
          </cell>
          <cell r="E42" t="str">
            <v>m</v>
          </cell>
          <cell r="F42">
            <v>41000</v>
          </cell>
          <cell r="G42">
            <v>656000</v>
          </cell>
          <cell r="H42">
            <v>23000</v>
          </cell>
          <cell r="I42">
            <v>368000</v>
          </cell>
          <cell r="J42">
            <v>18000</v>
          </cell>
          <cell r="K42">
            <v>288000</v>
          </cell>
          <cell r="L42">
            <v>0</v>
          </cell>
          <cell r="M42">
            <v>0</v>
          </cell>
        </row>
        <row r="43">
          <cell r="G43">
            <v>89969000</v>
          </cell>
          <cell r="I43">
            <v>21995600</v>
          </cell>
          <cell r="K43">
            <v>67941950</v>
          </cell>
          <cell r="M43">
            <v>31450</v>
          </cell>
        </row>
      </sheetData>
      <sheetData sheetId="4" refreshError="1">
        <row r="4">
          <cell r="D4">
            <v>1</v>
          </cell>
          <cell r="E4" t="str">
            <v>식</v>
          </cell>
          <cell r="G4">
            <v>95306000</v>
          </cell>
          <cell r="I4">
            <v>23416600</v>
          </cell>
          <cell r="K4">
            <v>71857950</v>
          </cell>
          <cell r="M4">
            <v>31450</v>
          </cell>
        </row>
        <row r="5">
          <cell r="G5">
            <v>95306000</v>
          </cell>
          <cell r="I5">
            <v>23416600</v>
          </cell>
          <cell r="K5">
            <v>71857950</v>
          </cell>
          <cell r="M5">
            <v>31450</v>
          </cell>
        </row>
        <row r="6">
          <cell r="D6">
            <v>1</v>
          </cell>
          <cell r="E6" t="str">
            <v>식</v>
          </cell>
          <cell r="G6">
            <v>9528260</v>
          </cell>
        </row>
        <row r="7">
          <cell r="G7">
            <v>104834260</v>
          </cell>
        </row>
        <row r="8">
          <cell r="G8" t="str">
            <v>(V.A.T별도)</v>
          </cell>
        </row>
        <row r="30">
          <cell r="C30" t="str">
            <v>등의자51611</v>
          </cell>
          <cell r="D30">
            <v>4</v>
          </cell>
          <cell r="E30" t="str">
            <v>개소</v>
          </cell>
          <cell r="F30">
            <v>389000</v>
          </cell>
          <cell r="G30">
            <v>1556000</v>
          </cell>
          <cell r="H30">
            <v>39000</v>
          </cell>
          <cell r="I30">
            <v>156000</v>
          </cell>
          <cell r="J30">
            <v>350000</v>
          </cell>
          <cell r="K30">
            <v>1400000</v>
          </cell>
          <cell r="L30">
            <v>0</v>
          </cell>
          <cell r="M30">
            <v>0</v>
          </cell>
        </row>
        <row r="31">
          <cell r="C31" t="str">
            <v>테니스장휀스H3000xL2500</v>
          </cell>
          <cell r="D31">
            <v>55</v>
          </cell>
          <cell r="E31" t="str">
            <v>경간</v>
          </cell>
          <cell r="F31">
            <v>200000</v>
          </cell>
          <cell r="G31">
            <v>11000000</v>
          </cell>
          <cell r="H31">
            <v>70000</v>
          </cell>
          <cell r="I31">
            <v>3850000</v>
          </cell>
          <cell r="J31">
            <v>130000</v>
          </cell>
          <cell r="K31">
            <v>7150000</v>
          </cell>
          <cell r="L31">
            <v>0</v>
          </cell>
          <cell r="M31">
            <v>0</v>
          </cell>
        </row>
        <row r="32">
          <cell r="C32" t="str">
            <v>심판대</v>
          </cell>
          <cell r="D32">
            <v>2</v>
          </cell>
          <cell r="E32" t="str">
            <v>개소</v>
          </cell>
          <cell r="F32">
            <v>200000</v>
          </cell>
          <cell r="G32">
            <v>400000</v>
          </cell>
          <cell r="H32">
            <v>0</v>
          </cell>
          <cell r="I32">
            <v>0</v>
          </cell>
          <cell r="J32">
            <v>200000</v>
          </cell>
          <cell r="K32">
            <v>400000</v>
          </cell>
          <cell r="L32">
            <v>0</v>
          </cell>
          <cell r="M32">
            <v>0</v>
          </cell>
        </row>
        <row r="33">
          <cell r="C33" t="str">
            <v>테니스네트</v>
          </cell>
          <cell r="D33">
            <v>2</v>
          </cell>
          <cell r="E33" t="str">
            <v>개소</v>
          </cell>
          <cell r="F33">
            <v>80000</v>
          </cell>
          <cell r="G33">
            <v>160000</v>
          </cell>
          <cell r="H33">
            <v>0</v>
          </cell>
          <cell r="I33">
            <v>0</v>
          </cell>
          <cell r="J33">
            <v>80000</v>
          </cell>
          <cell r="K33">
            <v>160000</v>
          </cell>
          <cell r="L33">
            <v>0</v>
          </cell>
          <cell r="M33">
            <v>0</v>
          </cell>
        </row>
        <row r="34">
          <cell r="C34" t="str">
            <v>테니스포스트</v>
          </cell>
          <cell r="D34">
            <v>2</v>
          </cell>
          <cell r="E34" t="str">
            <v>조</v>
          </cell>
          <cell r="F34">
            <v>275000</v>
          </cell>
          <cell r="G34">
            <v>550000</v>
          </cell>
          <cell r="H34">
            <v>45000</v>
          </cell>
          <cell r="I34">
            <v>90000</v>
          </cell>
          <cell r="J34">
            <v>230000</v>
          </cell>
          <cell r="K34">
            <v>460000</v>
          </cell>
          <cell r="L34">
            <v>0</v>
          </cell>
          <cell r="M34">
            <v>0</v>
          </cell>
        </row>
        <row r="35">
          <cell r="C35" t="str">
            <v>테니스장출입문(대형)H2100xW2500</v>
          </cell>
          <cell r="D35">
            <v>1</v>
          </cell>
          <cell r="E35" t="str">
            <v>개소</v>
          </cell>
          <cell r="F35">
            <v>400000</v>
          </cell>
          <cell r="G35">
            <v>400000</v>
          </cell>
          <cell r="H35">
            <v>0</v>
          </cell>
          <cell r="I35">
            <v>0</v>
          </cell>
          <cell r="J35">
            <v>400000</v>
          </cell>
          <cell r="K35">
            <v>400000</v>
          </cell>
          <cell r="L35">
            <v>0</v>
          </cell>
          <cell r="M35">
            <v>0</v>
          </cell>
        </row>
        <row r="36">
          <cell r="C36" t="str">
            <v>테니스장출입문(소형)H2000xW1000</v>
          </cell>
          <cell r="D36">
            <v>1</v>
          </cell>
          <cell r="E36" t="str">
            <v>개소</v>
          </cell>
          <cell r="F36">
            <v>250000</v>
          </cell>
          <cell r="G36">
            <v>250000</v>
          </cell>
          <cell r="H36">
            <v>0</v>
          </cell>
          <cell r="I36">
            <v>0</v>
          </cell>
          <cell r="J36">
            <v>250000</v>
          </cell>
          <cell r="K36">
            <v>250000</v>
          </cell>
          <cell r="L36">
            <v>0</v>
          </cell>
          <cell r="M36">
            <v>0</v>
          </cell>
        </row>
        <row r="37">
          <cell r="C37" t="str">
            <v>락카</v>
          </cell>
          <cell r="D37">
            <v>1</v>
          </cell>
          <cell r="E37" t="str">
            <v>개소</v>
          </cell>
          <cell r="F37">
            <v>3700000</v>
          </cell>
          <cell r="G37">
            <v>3700000</v>
          </cell>
          <cell r="H37">
            <v>200000</v>
          </cell>
          <cell r="I37">
            <v>200000</v>
          </cell>
          <cell r="J37">
            <v>3500000</v>
          </cell>
          <cell r="K37">
            <v>3500000</v>
          </cell>
          <cell r="L37">
            <v>0</v>
          </cell>
          <cell r="M37">
            <v>0</v>
          </cell>
        </row>
        <row r="38">
          <cell r="C38" t="str">
            <v>라인마킹W0.05</v>
          </cell>
          <cell r="D38">
            <v>314.5</v>
          </cell>
          <cell r="E38" t="str">
            <v>m</v>
          </cell>
          <cell r="F38">
            <v>6000</v>
          </cell>
          <cell r="G38">
            <v>1887000</v>
          </cell>
          <cell r="H38">
            <v>4800</v>
          </cell>
          <cell r="I38">
            <v>1509600</v>
          </cell>
          <cell r="J38">
            <v>1100</v>
          </cell>
          <cell r="K38">
            <v>345950</v>
          </cell>
          <cell r="L38">
            <v>100</v>
          </cell>
          <cell r="M38">
            <v>31450</v>
          </cell>
        </row>
        <row r="39">
          <cell r="C39" t="str">
            <v>우레탄포장THK7mm</v>
          </cell>
          <cell r="D39">
            <v>1100</v>
          </cell>
          <cell r="E39" t="str">
            <v>m2</v>
          </cell>
          <cell r="F39">
            <v>59000</v>
          </cell>
          <cell r="G39">
            <v>64900000</v>
          </cell>
          <cell r="H39">
            <v>13000</v>
          </cell>
          <cell r="I39">
            <v>14300000</v>
          </cell>
          <cell r="J39">
            <v>46000</v>
          </cell>
          <cell r="K39">
            <v>50600000</v>
          </cell>
          <cell r="L39">
            <v>0</v>
          </cell>
          <cell r="M39">
            <v>0</v>
          </cell>
        </row>
        <row r="40">
          <cell r="C40" t="str">
            <v>집수정750x650</v>
          </cell>
          <cell r="D40">
            <v>2</v>
          </cell>
          <cell r="E40" t="str">
            <v>개소</v>
          </cell>
          <cell r="F40">
            <v>183000</v>
          </cell>
          <cell r="G40">
            <v>366000</v>
          </cell>
          <cell r="H40">
            <v>100000</v>
          </cell>
          <cell r="I40">
            <v>200000</v>
          </cell>
          <cell r="J40">
            <v>83000</v>
          </cell>
          <cell r="K40">
            <v>166000</v>
          </cell>
          <cell r="L40">
            <v>0</v>
          </cell>
          <cell r="M40">
            <v>0</v>
          </cell>
        </row>
        <row r="41">
          <cell r="C41" t="str">
            <v>트렌치BF200</v>
          </cell>
          <cell r="D41">
            <v>132</v>
          </cell>
          <cell r="E41" t="str">
            <v>m</v>
          </cell>
          <cell r="F41">
            <v>74000</v>
          </cell>
          <cell r="G41">
            <v>9768000</v>
          </cell>
          <cell r="H41">
            <v>22000</v>
          </cell>
          <cell r="I41">
            <v>2904000</v>
          </cell>
          <cell r="J41">
            <v>52000</v>
          </cell>
          <cell r="K41">
            <v>6864000</v>
          </cell>
          <cell r="L41">
            <v>0</v>
          </cell>
          <cell r="M41">
            <v>0</v>
          </cell>
        </row>
        <row r="42">
          <cell r="C42" t="str">
            <v>흄관D300</v>
          </cell>
          <cell r="D42">
            <v>9</v>
          </cell>
          <cell r="E42" t="str">
            <v>m</v>
          </cell>
          <cell r="F42">
            <v>41000</v>
          </cell>
          <cell r="G42">
            <v>369000</v>
          </cell>
          <cell r="H42">
            <v>23000</v>
          </cell>
          <cell r="I42">
            <v>207000</v>
          </cell>
          <cell r="J42">
            <v>18000</v>
          </cell>
          <cell r="K42">
            <v>162000</v>
          </cell>
          <cell r="L42">
            <v>0</v>
          </cell>
          <cell r="M42">
            <v>0</v>
          </cell>
        </row>
        <row r="43">
          <cell r="G43">
            <v>95306000</v>
          </cell>
          <cell r="I43">
            <v>23416600</v>
          </cell>
          <cell r="K43">
            <v>71857950</v>
          </cell>
          <cell r="M43">
            <v>31450</v>
          </cell>
        </row>
      </sheetData>
      <sheetData sheetId="5" refreshError="1">
        <row r="4">
          <cell r="D4">
            <v>1</v>
          </cell>
          <cell r="E4" t="str">
            <v>식</v>
          </cell>
          <cell r="G4">
            <v>52665500</v>
          </cell>
          <cell r="I4">
            <v>12677300</v>
          </cell>
          <cell r="K4">
            <v>39966600</v>
          </cell>
          <cell r="M4">
            <v>21600</v>
          </cell>
        </row>
        <row r="5">
          <cell r="G5">
            <v>52665500</v>
          </cell>
          <cell r="I5">
            <v>12677300</v>
          </cell>
          <cell r="K5">
            <v>39966600</v>
          </cell>
          <cell r="M5">
            <v>21600</v>
          </cell>
        </row>
        <row r="6">
          <cell r="D6">
            <v>1</v>
          </cell>
          <cell r="E6" t="str">
            <v>식</v>
          </cell>
          <cell r="G6">
            <v>5265257</v>
          </cell>
        </row>
        <row r="7">
          <cell r="G7">
            <v>57930757</v>
          </cell>
        </row>
        <row r="8">
          <cell r="G8" t="str">
            <v>(V.A.T별도)</v>
          </cell>
        </row>
        <row r="30">
          <cell r="C30" t="str">
            <v>등의자51611</v>
          </cell>
          <cell r="D30">
            <v>4</v>
          </cell>
          <cell r="E30" t="str">
            <v>개소</v>
          </cell>
          <cell r="F30">
            <v>389000</v>
          </cell>
          <cell r="G30">
            <v>1556000</v>
          </cell>
          <cell r="H30">
            <v>39000</v>
          </cell>
          <cell r="I30">
            <v>156000</v>
          </cell>
          <cell r="J30">
            <v>350000</v>
          </cell>
          <cell r="K30">
            <v>1400000</v>
          </cell>
          <cell r="L30">
            <v>0</v>
          </cell>
          <cell r="M30">
            <v>0</v>
          </cell>
        </row>
        <row r="31">
          <cell r="C31" t="str">
            <v>테니스장휀스H3000xL2500</v>
          </cell>
          <cell r="D31">
            <v>42</v>
          </cell>
          <cell r="E31" t="str">
            <v>경간</v>
          </cell>
          <cell r="F31">
            <v>200000</v>
          </cell>
          <cell r="G31">
            <v>8400000</v>
          </cell>
          <cell r="H31">
            <v>70000</v>
          </cell>
          <cell r="I31">
            <v>2940000</v>
          </cell>
          <cell r="J31">
            <v>130000</v>
          </cell>
          <cell r="K31">
            <v>5460000</v>
          </cell>
          <cell r="L31">
            <v>0</v>
          </cell>
          <cell r="M31">
            <v>0</v>
          </cell>
        </row>
        <row r="32">
          <cell r="C32" t="str">
            <v>테니스장출입문(대형)H2100xW2500</v>
          </cell>
          <cell r="D32">
            <v>1</v>
          </cell>
          <cell r="E32" t="str">
            <v>개소</v>
          </cell>
          <cell r="F32">
            <v>400000</v>
          </cell>
          <cell r="G32">
            <v>400000</v>
          </cell>
          <cell r="H32">
            <v>0</v>
          </cell>
          <cell r="I32">
            <v>0</v>
          </cell>
          <cell r="J32">
            <v>400000</v>
          </cell>
          <cell r="K32">
            <v>400000</v>
          </cell>
          <cell r="L32">
            <v>0</v>
          </cell>
          <cell r="M32">
            <v>0</v>
          </cell>
        </row>
        <row r="33">
          <cell r="C33" t="str">
            <v>테니스장출입문(소형)H2000xW1000</v>
          </cell>
          <cell r="D33">
            <v>1</v>
          </cell>
          <cell r="E33" t="str">
            <v>개소</v>
          </cell>
          <cell r="F33">
            <v>250000</v>
          </cell>
          <cell r="G33">
            <v>250000</v>
          </cell>
          <cell r="H33">
            <v>0</v>
          </cell>
          <cell r="I33">
            <v>0</v>
          </cell>
          <cell r="J33">
            <v>250000</v>
          </cell>
          <cell r="K33">
            <v>250000</v>
          </cell>
          <cell r="L33">
            <v>0</v>
          </cell>
          <cell r="M33">
            <v>0</v>
          </cell>
        </row>
        <row r="34">
          <cell r="C34" t="str">
            <v>농구대</v>
          </cell>
          <cell r="D34">
            <v>2</v>
          </cell>
          <cell r="E34" t="str">
            <v>개소</v>
          </cell>
          <cell r="F34">
            <v>1900000</v>
          </cell>
          <cell r="G34">
            <v>3800000</v>
          </cell>
          <cell r="H34">
            <v>200000</v>
          </cell>
          <cell r="I34">
            <v>400000</v>
          </cell>
          <cell r="J34">
            <v>1700000</v>
          </cell>
          <cell r="K34">
            <v>3400000</v>
          </cell>
          <cell r="L34">
            <v>0</v>
          </cell>
          <cell r="M34">
            <v>0</v>
          </cell>
        </row>
        <row r="35">
          <cell r="C35" t="str">
            <v>라인마킹W0.05</v>
          </cell>
          <cell r="D35">
            <v>216</v>
          </cell>
          <cell r="E35" t="str">
            <v>m</v>
          </cell>
          <cell r="F35">
            <v>6000</v>
          </cell>
          <cell r="G35">
            <v>1296000</v>
          </cell>
          <cell r="H35">
            <v>4800</v>
          </cell>
          <cell r="I35">
            <v>1036800</v>
          </cell>
          <cell r="J35">
            <v>1100</v>
          </cell>
          <cell r="K35">
            <v>237600</v>
          </cell>
          <cell r="L35">
            <v>100</v>
          </cell>
          <cell r="M35">
            <v>21600</v>
          </cell>
        </row>
        <row r="36">
          <cell r="C36" t="str">
            <v>우레탄포장THK7mm</v>
          </cell>
          <cell r="D36">
            <v>626.5</v>
          </cell>
          <cell r="E36" t="str">
            <v>m2</v>
          </cell>
          <cell r="F36">
            <v>59000</v>
          </cell>
          <cell r="G36">
            <v>36963500</v>
          </cell>
          <cell r="H36">
            <v>13000</v>
          </cell>
          <cell r="I36">
            <v>8144500</v>
          </cell>
          <cell r="J36">
            <v>46000</v>
          </cell>
          <cell r="K36">
            <v>28819000</v>
          </cell>
          <cell r="L36">
            <v>0</v>
          </cell>
          <cell r="M36">
            <v>0</v>
          </cell>
        </row>
        <row r="37">
          <cell r="G37">
            <v>52665500</v>
          </cell>
          <cell r="I37">
            <v>12677300</v>
          </cell>
          <cell r="J37">
            <v>0</v>
          </cell>
          <cell r="K37">
            <v>39966600</v>
          </cell>
          <cell r="L37">
            <v>0</v>
          </cell>
          <cell r="M37">
            <v>21600</v>
          </cell>
        </row>
        <row r="38">
          <cell r="J38">
            <v>0</v>
          </cell>
          <cell r="L38">
            <v>0</v>
          </cell>
        </row>
        <row r="39">
          <cell r="J39">
            <v>0</v>
          </cell>
          <cell r="L39">
            <v>0</v>
          </cell>
        </row>
        <row r="40">
          <cell r="J40">
            <v>0</v>
          </cell>
          <cell r="L40">
            <v>0</v>
          </cell>
        </row>
      </sheetData>
      <sheetData sheetId="6" refreshError="1">
        <row r="4">
          <cell r="D4">
            <v>1</v>
          </cell>
          <cell r="E4" t="str">
            <v>식</v>
          </cell>
          <cell r="G4">
            <v>13723850</v>
          </cell>
          <cell r="I4">
            <v>6095000</v>
          </cell>
          <cell r="K4">
            <v>7595250</v>
          </cell>
          <cell r="M4">
            <v>33600</v>
          </cell>
        </row>
        <row r="5">
          <cell r="G5">
            <v>13723850</v>
          </cell>
          <cell r="I5">
            <v>6095000</v>
          </cell>
          <cell r="K5">
            <v>7595250</v>
          </cell>
          <cell r="M5">
            <v>33600</v>
          </cell>
        </row>
        <row r="6">
          <cell r="D6">
            <v>1</v>
          </cell>
          <cell r="E6" t="str">
            <v>식</v>
          </cell>
          <cell r="G6">
            <v>1372048</v>
          </cell>
        </row>
        <row r="7">
          <cell r="G7">
            <v>15095898</v>
          </cell>
        </row>
        <row r="8">
          <cell r="G8" t="str">
            <v>(V.A.T별도)</v>
          </cell>
        </row>
        <row r="30">
          <cell r="C30" t="str">
            <v>등의자51611</v>
          </cell>
          <cell r="D30">
            <v>3</v>
          </cell>
          <cell r="E30" t="str">
            <v>개소</v>
          </cell>
          <cell r="F30">
            <v>389000</v>
          </cell>
          <cell r="G30">
            <v>1167000</v>
          </cell>
          <cell r="H30">
            <v>39000</v>
          </cell>
          <cell r="I30">
            <v>117000</v>
          </cell>
          <cell r="J30">
            <v>350000</v>
          </cell>
          <cell r="K30">
            <v>1050000</v>
          </cell>
          <cell r="L30">
            <v>0</v>
          </cell>
          <cell r="M30">
            <v>0</v>
          </cell>
        </row>
        <row r="31">
          <cell r="C31" t="str">
            <v>수목보호홀덮개1370x1370</v>
          </cell>
          <cell r="D31">
            <v>1</v>
          </cell>
          <cell r="E31" t="str">
            <v>개소</v>
          </cell>
          <cell r="F31">
            <v>150000</v>
          </cell>
          <cell r="G31">
            <v>150000</v>
          </cell>
          <cell r="H31">
            <v>20000</v>
          </cell>
          <cell r="I31">
            <v>20000</v>
          </cell>
          <cell r="J31">
            <v>130000</v>
          </cell>
          <cell r="K31">
            <v>130000</v>
          </cell>
          <cell r="L31">
            <v>0</v>
          </cell>
          <cell r="M31">
            <v>0</v>
          </cell>
        </row>
        <row r="32">
          <cell r="C32" t="str">
            <v>배드민턴네트</v>
          </cell>
          <cell r="D32">
            <v>1</v>
          </cell>
          <cell r="E32" t="str">
            <v>개소</v>
          </cell>
          <cell r="F32">
            <v>70000</v>
          </cell>
          <cell r="G32">
            <v>70000</v>
          </cell>
          <cell r="H32">
            <v>0</v>
          </cell>
          <cell r="I32">
            <v>0</v>
          </cell>
          <cell r="J32">
            <v>70000</v>
          </cell>
          <cell r="K32">
            <v>70000</v>
          </cell>
          <cell r="L32">
            <v>0</v>
          </cell>
          <cell r="M32">
            <v>0</v>
          </cell>
        </row>
        <row r="33">
          <cell r="C33" t="str">
            <v>배드민턴포스트</v>
          </cell>
          <cell r="D33">
            <v>1</v>
          </cell>
          <cell r="E33" t="str">
            <v>조</v>
          </cell>
          <cell r="F33">
            <v>350000</v>
          </cell>
          <cell r="G33">
            <v>350000</v>
          </cell>
          <cell r="H33">
            <v>100000</v>
          </cell>
          <cell r="I33">
            <v>100000</v>
          </cell>
          <cell r="J33">
            <v>250000</v>
          </cell>
          <cell r="K33">
            <v>250000</v>
          </cell>
          <cell r="L33">
            <v>0</v>
          </cell>
          <cell r="M33">
            <v>0</v>
          </cell>
        </row>
        <row r="34">
          <cell r="C34" t="str">
            <v>라인마킹W0.04</v>
          </cell>
          <cell r="D34">
            <v>1</v>
          </cell>
          <cell r="E34" t="str">
            <v>면</v>
          </cell>
          <cell r="F34">
            <v>1438100</v>
          </cell>
          <cell r="G34">
            <v>1438100</v>
          </cell>
          <cell r="H34">
            <v>250000</v>
          </cell>
          <cell r="I34">
            <v>250000</v>
          </cell>
          <cell r="J34">
            <v>1188000</v>
          </cell>
          <cell r="K34">
            <v>1188000</v>
          </cell>
          <cell r="L34">
            <v>100</v>
          </cell>
          <cell r="M34">
            <v>100</v>
          </cell>
        </row>
        <row r="35">
          <cell r="C35" t="str">
            <v>마사토포장THK300</v>
          </cell>
          <cell r="D35">
            <v>335</v>
          </cell>
          <cell r="E35" t="str">
            <v>m2</v>
          </cell>
          <cell r="F35">
            <v>15100</v>
          </cell>
          <cell r="G35">
            <v>5058500</v>
          </cell>
          <cell r="H35">
            <v>11000</v>
          </cell>
          <cell r="I35">
            <v>3685000</v>
          </cell>
          <cell r="J35">
            <v>4000</v>
          </cell>
          <cell r="K35">
            <v>1340000</v>
          </cell>
          <cell r="L35">
            <v>100</v>
          </cell>
          <cell r="M35">
            <v>33500</v>
          </cell>
        </row>
        <row r="36">
          <cell r="C36" t="str">
            <v>녹지경계석150x150x1000,직선</v>
          </cell>
          <cell r="D36">
            <v>54</v>
          </cell>
          <cell r="E36" t="str">
            <v>m</v>
          </cell>
          <cell r="F36">
            <v>19500</v>
          </cell>
          <cell r="G36">
            <v>1053000</v>
          </cell>
          <cell r="H36">
            <v>6500</v>
          </cell>
          <cell r="I36">
            <v>351000</v>
          </cell>
          <cell r="J36">
            <v>13000</v>
          </cell>
          <cell r="K36">
            <v>702000</v>
          </cell>
          <cell r="L36">
            <v>0</v>
          </cell>
          <cell r="M36">
            <v>0</v>
          </cell>
        </row>
        <row r="37">
          <cell r="C37" t="str">
            <v>집수정750x650</v>
          </cell>
          <cell r="D37">
            <v>1</v>
          </cell>
          <cell r="E37" t="str">
            <v>개소</v>
          </cell>
          <cell r="F37">
            <v>183000</v>
          </cell>
          <cell r="G37">
            <v>183000</v>
          </cell>
          <cell r="H37">
            <v>100000</v>
          </cell>
          <cell r="I37">
            <v>100000</v>
          </cell>
          <cell r="J37">
            <v>83000</v>
          </cell>
          <cell r="K37">
            <v>83000</v>
          </cell>
          <cell r="L37">
            <v>0</v>
          </cell>
          <cell r="M37">
            <v>0</v>
          </cell>
        </row>
        <row r="38">
          <cell r="C38" t="str">
            <v>트렌치BF200</v>
          </cell>
          <cell r="D38">
            <v>42.5</v>
          </cell>
          <cell r="E38" t="str">
            <v>m</v>
          </cell>
          <cell r="F38">
            <v>74000</v>
          </cell>
          <cell r="G38">
            <v>3145000</v>
          </cell>
          <cell r="H38">
            <v>22000</v>
          </cell>
          <cell r="I38">
            <v>935000</v>
          </cell>
          <cell r="J38">
            <v>52000</v>
          </cell>
          <cell r="K38">
            <v>2210000</v>
          </cell>
          <cell r="L38">
            <v>0</v>
          </cell>
          <cell r="M38">
            <v>0</v>
          </cell>
        </row>
        <row r="39">
          <cell r="C39" t="str">
            <v>흄관D300</v>
          </cell>
          <cell r="D39">
            <v>4</v>
          </cell>
          <cell r="E39" t="str">
            <v>m</v>
          </cell>
          <cell r="F39">
            <v>41000</v>
          </cell>
          <cell r="G39">
            <v>164000</v>
          </cell>
          <cell r="H39">
            <v>23000</v>
          </cell>
          <cell r="I39">
            <v>92000</v>
          </cell>
          <cell r="J39">
            <v>18000</v>
          </cell>
          <cell r="K39">
            <v>72000</v>
          </cell>
          <cell r="L39">
            <v>0</v>
          </cell>
          <cell r="M39">
            <v>0</v>
          </cell>
        </row>
        <row r="40">
          <cell r="C40" t="str">
            <v>맹암거(간선)D150</v>
          </cell>
          <cell r="D40">
            <v>15.5</v>
          </cell>
          <cell r="E40" t="str">
            <v>m</v>
          </cell>
          <cell r="F40">
            <v>13500</v>
          </cell>
          <cell r="G40">
            <v>209250</v>
          </cell>
          <cell r="H40">
            <v>6000</v>
          </cell>
          <cell r="I40">
            <v>93000</v>
          </cell>
          <cell r="J40">
            <v>7500</v>
          </cell>
          <cell r="K40">
            <v>116250</v>
          </cell>
          <cell r="L40">
            <v>0</v>
          </cell>
          <cell r="M40">
            <v>0</v>
          </cell>
        </row>
        <row r="41">
          <cell r="C41" t="str">
            <v>맹암거(지선)D100</v>
          </cell>
          <cell r="D41">
            <v>64</v>
          </cell>
          <cell r="E41" t="str">
            <v>m</v>
          </cell>
          <cell r="F41">
            <v>11500</v>
          </cell>
          <cell r="G41">
            <v>736000</v>
          </cell>
          <cell r="H41">
            <v>5500</v>
          </cell>
          <cell r="I41">
            <v>352000</v>
          </cell>
          <cell r="J41">
            <v>6000</v>
          </cell>
          <cell r="K41">
            <v>384000</v>
          </cell>
          <cell r="L41">
            <v>0</v>
          </cell>
          <cell r="M41">
            <v>0</v>
          </cell>
        </row>
        <row r="42">
          <cell r="G42">
            <v>13723850</v>
          </cell>
          <cell r="I42">
            <v>6095000</v>
          </cell>
          <cell r="K42">
            <v>7595250</v>
          </cell>
          <cell r="M42">
            <v>33600</v>
          </cell>
        </row>
      </sheetData>
      <sheetData sheetId="7" refreshError="1">
        <row r="4">
          <cell r="D4">
            <v>1</v>
          </cell>
          <cell r="E4" t="str">
            <v>식</v>
          </cell>
          <cell r="G4">
            <v>10489700</v>
          </cell>
          <cell r="I4">
            <v>4510750</v>
          </cell>
          <cell r="K4">
            <v>5956000</v>
          </cell>
          <cell r="M4">
            <v>22950</v>
          </cell>
        </row>
        <row r="5">
          <cell r="G5">
            <v>10489700</v>
          </cell>
          <cell r="I5">
            <v>4510750</v>
          </cell>
          <cell r="K5">
            <v>5956000</v>
          </cell>
          <cell r="M5">
            <v>22950</v>
          </cell>
        </row>
        <row r="6">
          <cell r="D6">
            <v>1</v>
          </cell>
          <cell r="E6" t="str">
            <v>식</v>
          </cell>
          <cell r="G6">
            <v>1048712</v>
          </cell>
        </row>
        <row r="7">
          <cell r="G7">
            <v>11538412</v>
          </cell>
        </row>
        <row r="8">
          <cell r="G8" t="str">
            <v>(V.A.T별도)</v>
          </cell>
        </row>
        <row r="30">
          <cell r="C30" t="str">
            <v>등의자51611</v>
          </cell>
          <cell r="D30">
            <v>2</v>
          </cell>
          <cell r="E30" t="str">
            <v>개소</v>
          </cell>
          <cell r="F30">
            <v>389000</v>
          </cell>
          <cell r="G30">
            <v>778000</v>
          </cell>
          <cell r="H30">
            <v>39000</v>
          </cell>
          <cell r="I30">
            <v>78000</v>
          </cell>
          <cell r="J30">
            <v>350000</v>
          </cell>
          <cell r="K30">
            <v>700000</v>
          </cell>
          <cell r="L30">
            <v>0</v>
          </cell>
          <cell r="M30">
            <v>0</v>
          </cell>
        </row>
        <row r="31">
          <cell r="C31" t="str">
            <v>배드민턴네트</v>
          </cell>
          <cell r="D31">
            <v>1</v>
          </cell>
          <cell r="E31" t="str">
            <v>개소</v>
          </cell>
          <cell r="F31">
            <v>70000</v>
          </cell>
          <cell r="G31">
            <v>70000</v>
          </cell>
          <cell r="H31">
            <v>0</v>
          </cell>
          <cell r="I31">
            <v>0</v>
          </cell>
          <cell r="J31">
            <v>70000</v>
          </cell>
          <cell r="K31">
            <v>70000</v>
          </cell>
          <cell r="L31">
            <v>0</v>
          </cell>
          <cell r="M31">
            <v>0</v>
          </cell>
        </row>
        <row r="32">
          <cell r="C32" t="str">
            <v>배드민턴포스트</v>
          </cell>
          <cell r="D32">
            <v>1</v>
          </cell>
          <cell r="E32" t="str">
            <v>조</v>
          </cell>
          <cell r="F32">
            <v>350000</v>
          </cell>
          <cell r="G32">
            <v>350000</v>
          </cell>
          <cell r="H32">
            <v>100000</v>
          </cell>
          <cell r="I32">
            <v>100000</v>
          </cell>
          <cell r="J32">
            <v>250000</v>
          </cell>
          <cell r="K32">
            <v>250000</v>
          </cell>
          <cell r="L32">
            <v>0</v>
          </cell>
          <cell r="M32">
            <v>0</v>
          </cell>
        </row>
        <row r="33">
          <cell r="C33" t="str">
            <v>라인마킹W0.04</v>
          </cell>
          <cell r="D33">
            <v>1</v>
          </cell>
          <cell r="E33" t="str">
            <v>면</v>
          </cell>
          <cell r="F33">
            <v>1438100</v>
          </cell>
          <cell r="G33">
            <v>1438100</v>
          </cell>
          <cell r="H33">
            <v>250000</v>
          </cell>
          <cell r="I33">
            <v>250000</v>
          </cell>
          <cell r="J33">
            <v>1188000</v>
          </cell>
          <cell r="K33">
            <v>1188000</v>
          </cell>
          <cell r="L33">
            <v>100</v>
          </cell>
          <cell r="M33">
            <v>100</v>
          </cell>
        </row>
        <row r="34">
          <cell r="C34" t="str">
            <v>마사토포장THK300</v>
          </cell>
          <cell r="D34">
            <v>228.5</v>
          </cell>
          <cell r="E34" t="str">
            <v>m2</v>
          </cell>
          <cell r="F34">
            <v>15100</v>
          </cell>
          <cell r="G34">
            <v>3450350</v>
          </cell>
          <cell r="H34">
            <v>11000</v>
          </cell>
          <cell r="I34">
            <v>2513500</v>
          </cell>
          <cell r="J34">
            <v>4000</v>
          </cell>
          <cell r="K34">
            <v>914000</v>
          </cell>
          <cell r="L34">
            <v>100</v>
          </cell>
          <cell r="M34">
            <v>22850</v>
          </cell>
        </row>
        <row r="35">
          <cell r="C35" t="str">
            <v>녹지경계석150x150x1000,직선</v>
          </cell>
          <cell r="D35">
            <v>31.5</v>
          </cell>
          <cell r="E35" t="str">
            <v>m</v>
          </cell>
          <cell r="F35">
            <v>19500</v>
          </cell>
          <cell r="G35">
            <v>614250</v>
          </cell>
          <cell r="H35">
            <v>6500</v>
          </cell>
          <cell r="I35">
            <v>204750</v>
          </cell>
          <cell r="J35">
            <v>13000</v>
          </cell>
          <cell r="K35">
            <v>409500</v>
          </cell>
          <cell r="L35">
            <v>0</v>
          </cell>
          <cell r="M35">
            <v>0</v>
          </cell>
        </row>
        <row r="36">
          <cell r="C36" t="str">
            <v>포장경계석120x120x1000,직선</v>
          </cell>
          <cell r="D36">
            <v>12</v>
          </cell>
          <cell r="E36" t="str">
            <v>m</v>
          </cell>
          <cell r="F36">
            <v>22000</v>
          </cell>
          <cell r="G36">
            <v>264000</v>
          </cell>
          <cell r="H36">
            <v>7000</v>
          </cell>
          <cell r="I36">
            <v>84000</v>
          </cell>
          <cell r="J36">
            <v>15000</v>
          </cell>
          <cell r="K36">
            <v>180000</v>
          </cell>
          <cell r="L36">
            <v>0</v>
          </cell>
          <cell r="M36">
            <v>0</v>
          </cell>
        </row>
        <row r="37">
          <cell r="C37" t="str">
            <v>집수정750x650</v>
          </cell>
          <cell r="D37">
            <v>1</v>
          </cell>
          <cell r="E37" t="str">
            <v>개소</v>
          </cell>
          <cell r="F37">
            <v>183000</v>
          </cell>
          <cell r="G37">
            <v>183000</v>
          </cell>
          <cell r="H37">
            <v>100000</v>
          </cell>
          <cell r="I37">
            <v>100000</v>
          </cell>
          <cell r="J37">
            <v>83000</v>
          </cell>
          <cell r="K37">
            <v>83000</v>
          </cell>
          <cell r="L37">
            <v>0</v>
          </cell>
          <cell r="M37">
            <v>0</v>
          </cell>
        </row>
        <row r="38">
          <cell r="C38" t="str">
            <v>트렌치BF200</v>
          </cell>
          <cell r="D38">
            <v>31.5</v>
          </cell>
          <cell r="E38" t="str">
            <v>m</v>
          </cell>
          <cell r="F38">
            <v>74000</v>
          </cell>
          <cell r="G38">
            <v>2331000</v>
          </cell>
          <cell r="H38">
            <v>22000</v>
          </cell>
          <cell r="I38">
            <v>693000</v>
          </cell>
          <cell r="J38">
            <v>52000</v>
          </cell>
          <cell r="K38">
            <v>1638000</v>
          </cell>
          <cell r="L38">
            <v>0</v>
          </cell>
          <cell r="M38">
            <v>0</v>
          </cell>
        </row>
        <row r="39">
          <cell r="C39" t="str">
            <v>흄관D300</v>
          </cell>
          <cell r="D39">
            <v>4</v>
          </cell>
          <cell r="E39" t="str">
            <v>m</v>
          </cell>
          <cell r="F39">
            <v>41000</v>
          </cell>
          <cell r="G39">
            <v>164000</v>
          </cell>
          <cell r="H39">
            <v>23000</v>
          </cell>
          <cell r="I39">
            <v>92000</v>
          </cell>
          <cell r="J39">
            <v>18000</v>
          </cell>
          <cell r="K39">
            <v>72000</v>
          </cell>
          <cell r="L39">
            <v>0</v>
          </cell>
          <cell r="M39">
            <v>0</v>
          </cell>
        </row>
        <row r="40">
          <cell r="C40" t="str">
            <v>맹암거(간선)D150</v>
          </cell>
          <cell r="D40">
            <v>21</v>
          </cell>
          <cell r="E40" t="str">
            <v>m</v>
          </cell>
          <cell r="F40">
            <v>13500</v>
          </cell>
          <cell r="G40">
            <v>283500</v>
          </cell>
          <cell r="H40">
            <v>6000</v>
          </cell>
          <cell r="I40">
            <v>126000</v>
          </cell>
          <cell r="J40">
            <v>7500</v>
          </cell>
          <cell r="K40">
            <v>157500</v>
          </cell>
          <cell r="L40">
            <v>0</v>
          </cell>
          <cell r="M40">
            <v>0</v>
          </cell>
        </row>
        <row r="41">
          <cell r="C41" t="str">
            <v>맹암거(지선)D100</v>
          </cell>
          <cell r="D41">
            <v>49</v>
          </cell>
          <cell r="E41" t="str">
            <v>m</v>
          </cell>
          <cell r="F41">
            <v>11500</v>
          </cell>
          <cell r="G41">
            <v>563500</v>
          </cell>
          <cell r="H41">
            <v>5500</v>
          </cell>
          <cell r="I41">
            <v>269500</v>
          </cell>
          <cell r="J41">
            <v>6000</v>
          </cell>
          <cell r="K41">
            <v>294000</v>
          </cell>
          <cell r="L41">
            <v>0</v>
          </cell>
          <cell r="M41">
            <v>0</v>
          </cell>
        </row>
        <row r="42">
          <cell r="G42">
            <v>10489700</v>
          </cell>
          <cell r="I42">
            <v>4510750</v>
          </cell>
          <cell r="K42">
            <v>5956000</v>
          </cell>
          <cell r="M42">
            <v>22950</v>
          </cell>
        </row>
      </sheetData>
      <sheetData sheetId="8" refreshError="1">
        <row r="4">
          <cell r="D4">
            <v>1</v>
          </cell>
          <cell r="E4" t="str">
            <v>식</v>
          </cell>
          <cell r="G4">
            <v>20931750</v>
          </cell>
          <cell r="I4">
            <v>8623500</v>
          </cell>
          <cell r="K4">
            <v>12243750</v>
          </cell>
          <cell r="M4">
            <v>64500</v>
          </cell>
        </row>
        <row r="5">
          <cell r="G5">
            <v>20931750</v>
          </cell>
          <cell r="I5">
            <v>8623500</v>
          </cell>
          <cell r="K5">
            <v>12243750</v>
          </cell>
          <cell r="M5">
            <v>64500</v>
          </cell>
        </row>
        <row r="6">
          <cell r="D6">
            <v>1</v>
          </cell>
          <cell r="E6" t="str">
            <v>식</v>
          </cell>
          <cell r="G6">
            <v>2092661</v>
          </cell>
        </row>
        <row r="7">
          <cell r="G7">
            <v>23024411</v>
          </cell>
        </row>
        <row r="8">
          <cell r="G8" t="str">
            <v>(V.A.T별도)</v>
          </cell>
        </row>
        <row r="30">
          <cell r="C30" t="str">
            <v>등의자51611</v>
          </cell>
          <cell r="D30">
            <v>4</v>
          </cell>
          <cell r="E30" t="str">
            <v>개소</v>
          </cell>
          <cell r="F30">
            <v>389000</v>
          </cell>
          <cell r="G30">
            <v>1556000</v>
          </cell>
          <cell r="H30">
            <v>39000</v>
          </cell>
          <cell r="I30">
            <v>156000</v>
          </cell>
          <cell r="J30">
            <v>350000</v>
          </cell>
          <cell r="K30">
            <v>1400000</v>
          </cell>
          <cell r="L30">
            <v>0</v>
          </cell>
          <cell r="M30">
            <v>0</v>
          </cell>
        </row>
        <row r="31">
          <cell r="C31" t="str">
            <v>배드민턴네트</v>
          </cell>
          <cell r="D31">
            <v>2</v>
          </cell>
          <cell r="E31" t="str">
            <v>개소</v>
          </cell>
          <cell r="F31">
            <v>70000</v>
          </cell>
          <cell r="G31">
            <v>140000</v>
          </cell>
          <cell r="H31">
            <v>0</v>
          </cell>
          <cell r="I31">
            <v>0</v>
          </cell>
          <cell r="J31">
            <v>70000</v>
          </cell>
          <cell r="K31">
            <v>140000</v>
          </cell>
          <cell r="L31">
            <v>0</v>
          </cell>
          <cell r="M31">
            <v>0</v>
          </cell>
        </row>
        <row r="32">
          <cell r="C32" t="str">
            <v>배드민턴포스트</v>
          </cell>
          <cell r="D32">
            <v>2</v>
          </cell>
          <cell r="E32" t="str">
            <v>조</v>
          </cell>
          <cell r="F32">
            <v>350000</v>
          </cell>
          <cell r="G32">
            <v>700000</v>
          </cell>
          <cell r="H32">
            <v>100000</v>
          </cell>
          <cell r="I32">
            <v>200000</v>
          </cell>
          <cell r="J32">
            <v>250000</v>
          </cell>
          <cell r="K32">
            <v>500000</v>
          </cell>
          <cell r="L32">
            <v>0</v>
          </cell>
          <cell r="M32">
            <v>0</v>
          </cell>
        </row>
        <row r="33">
          <cell r="C33" t="str">
            <v>라인마킹W0.04</v>
          </cell>
          <cell r="D33">
            <v>2</v>
          </cell>
          <cell r="E33" t="str">
            <v>면</v>
          </cell>
          <cell r="F33">
            <v>1438100</v>
          </cell>
          <cell r="G33">
            <v>2876200</v>
          </cell>
          <cell r="H33">
            <v>250000</v>
          </cell>
          <cell r="I33">
            <v>500000</v>
          </cell>
          <cell r="J33">
            <v>1188000</v>
          </cell>
          <cell r="K33">
            <v>2376000</v>
          </cell>
          <cell r="L33">
            <v>100</v>
          </cell>
          <cell r="M33">
            <v>200</v>
          </cell>
        </row>
        <row r="34">
          <cell r="C34" t="str">
            <v>소형고압블럭U형,T=60,적색</v>
          </cell>
          <cell r="D34">
            <v>48</v>
          </cell>
          <cell r="E34" t="str">
            <v>m2</v>
          </cell>
          <cell r="F34">
            <v>14000</v>
          </cell>
          <cell r="G34">
            <v>672000</v>
          </cell>
          <cell r="H34">
            <v>6000</v>
          </cell>
          <cell r="I34">
            <v>288000</v>
          </cell>
          <cell r="J34">
            <v>7500</v>
          </cell>
          <cell r="K34">
            <v>360000</v>
          </cell>
          <cell r="L34">
            <v>500</v>
          </cell>
          <cell r="M34">
            <v>24000</v>
          </cell>
        </row>
        <row r="35">
          <cell r="C35" t="str">
            <v>마사토포장THK300</v>
          </cell>
          <cell r="D35">
            <v>403</v>
          </cell>
          <cell r="E35" t="str">
            <v>m2</v>
          </cell>
          <cell r="F35">
            <v>15100</v>
          </cell>
          <cell r="G35">
            <v>6085300</v>
          </cell>
          <cell r="H35">
            <v>11000</v>
          </cell>
          <cell r="I35">
            <v>4433000</v>
          </cell>
          <cell r="J35">
            <v>4000</v>
          </cell>
          <cell r="K35">
            <v>1612000</v>
          </cell>
          <cell r="L35">
            <v>100</v>
          </cell>
          <cell r="M35">
            <v>40300</v>
          </cell>
        </row>
        <row r="36">
          <cell r="C36" t="str">
            <v>녹지경계석150x150x1000,직선</v>
          </cell>
          <cell r="D36">
            <v>58</v>
          </cell>
          <cell r="E36" t="str">
            <v>m</v>
          </cell>
          <cell r="F36">
            <v>19500</v>
          </cell>
          <cell r="G36">
            <v>1131000</v>
          </cell>
          <cell r="H36">
            <v>6500</v>
          </cell>
          <cell r="I36">
            <v>377000</v>
          </cell>
          <cell r="J36">
            <v>13000</v>
          </cell>
          <cell r="K36">
            <v>754000</v>
          </cell>
          <cell r="L36">
            <v>0</v>
          </cell>
          <cell r="M36">
            <v>0</v>
          </cell>
        </row>
        <row r="37">
          <cell r="C37" t="str">
            <v>집수정750x650</v>
          </cell>
          <cell r="D37">
            <v>1</v>
          </cell>
          <cell r="E37" t="str">
            <v>개소</v>
          </cell>
          <cell r="F37">
            <v>183000</v>
          </cell>
          <cell r="G37">
            <v>183000</v>
          </cell>
          <cell r="H37">
            <v>100000</v>
          </cell>
          <cell r="I37">
            <v>100000</v>
          </cell>
          <cell r="J37">
            <v>83000</v>
          </cell>
          <cell r="K37">
            <v>83000</v>
          </cell>
          <cell r="L37">
            <v>0</v>
          </cell>
          <cell r="M37">
            <v>0</v>
          </cell>
        </row>
        <row r="38">
          <cell r="C38" t="str">
            <v>트렌치BF200</v>
          </cell>
          <cell r="D38">
            <v>80</v>
          </cell>
          <cell r="E38" t="str">
            <v>m</v>
          </cell>
          <cell r="F38">
            <v>74000</v>
          </cell>
          <cell r="G38">
            <v>5920000</v>
          </cell>
          <cell r="H38">
            <v>22000</v>
          </cell>
          <cell r="I38">
            <v>1760000</v>
          </cell>
          <cell r="J38">
            <v>52000</v>
          </cell>
          <cell r="K38">
            <v>4160000</v>
          </cell>
          <cell r="L38">
            <v>0</v>
          </cell>
          <cell r="M38">
            <v>0</v>
          </cell>
        </row>
        <row r="39">
          <cell r="C39" t="str">
            <v>흄관D300</v>
          </cell>
          <cell r="D39">
            <v>7</v>
          </cell>
          <cell r="E39" t="str">
            <v>m</v>
          </cell>
          <cell r="F39">
            <v>41000</v>
          </cell>
          <cell r="G39">
            <v>287000</v>
          </cell>
          <cell r="H39">
            <v>23000</v>
          </cell>
          <cell r="I39">
            <v>161000</v>
          </cell>
          <cell r="J39">
            <v>18000</v>
          </cell>
          <cell r="K39">
            <v>126000</v>
          </cell>
          <cell r="L39">
            <v>0</v>
          </cell>
          <cell r="M39">
            <v>0</v>
          </cell>
        </row>
        <row r="40">
          <cell r="C40" t="str">
            <v>맹암거(간선)D150</v>
          </cell>
          <cell r="D40">
            <v>26.5</v>
          </cell>
          <cell r="E40" t="str">
            <v>m</v>
          </cell>
          <cell r="F40">
            <v>13500</v>
          </cell>
          <cell r="G40">
            <v>357750</v>
          </cell>
          <cell r="H40">
            <v>6000</v>
          </cell>
          <cell r="I40">
            <v>159000</v>
          </cell>
          <cell r="J40">
            <v>7500</v>
          </cell>
          <cell r="K40">
            <v>198750</v>
          </cell>
          <cell r="L40">
            <v>0</v>
          </cell>
          <cell r="M40">
            <v>0</v>
          </cell>
        </row>
        <row r="41">
          <cell r="C41" t="str">
            <v>맹암거(지선)D100</v>
          </cell>
          <cell r="D41">
            <v>89</v>
          </cell>
          <cell r="E41" t="str">
            <v>m</v>
          </cell>
          <cell r="F41">
            <v>11500</v>
          </cell>
          <cell r="G41">
            <v>1023500</v>
          </cell>
          <cell r="H41">
            <v>5500</v>
          </cell>
          <cell r="I41">
            <v>489500</v>
          </cell>
          <cell r="J41">
            <v>6000</v>
          </cell>
          <cell r="K41">
            <v>534000</v>
          </cell>
          <cell r="L41">
            <v>0</v>
          </cell>
          <cell r="M41">
            <v>0</v>
          </cell>
        </row>
        <row r="42">
          <cell r="G42">
            <v>20931750</v>
          </cell>
          <cell r="I42">
            <v>8623500</v>
          </cell>
          <cell r="K42">
            <v>12243750</v>
          </cell>
          <cell r="M42">
            <v>64500</v>
          </cell>
        </row>
      </sheetData>
      <sheetData sheetId="9" refreshError="1">
        <row r="4">
          <cell r="D4">
            <v>1</v>
          </cell>
          <cell r="E4" t="str">
            <v>식</v>
          </cell>
          <cell r="G4">
            <v>12622440</v>
          </cell>
          <cell r="I4">
            <v>5220820</v>
          </cell>
          <cell r="K4">
            <v>7379120</v>
          </cell>
          <cell r="M4">
            <v>22500</v>
          </cell>
        </row>
        <row r="5">
          <cell r="G5">
            <v>12622440</v>
          </cell>
          <cell r="I5">
            <v>5220820</v>
          </cell>
          <cell r="K5">
            <v>7379120</v>
          </cell>
          <cell r="M5">
            <v>22500</v>
          </cell>
        </row>
        <row r="6">
          <cell r="D6">
            <v>1</v>
          </cell>
          <cell r="E6" t="str">
            <v>식</v>
          </cell>
          <cell r="G6">
            <v>1261934</v>
          </cell>
        </row>
        <row r="7">
          <cell r="G7">
            <v>13884374</v>
          </cell>
        </row>
        <row r="8">
          <cell r="G8" t="str">
            <v>(V.A.T별도)</v>
          </cell>
        </row>
        <row r="30">
          <cell r="C30" t="str">
            <v>등의자51611</v>
          </cell>
          <cell r="D30">
            <v>2</v>
          </cell>
          <cell r="E30" t="str">
            <v>개소</v>
          </cell>
          <cell r="F30">
            <v>389000</v>
          </cell>
          <cell r="G30">
            <v>778000</v>
          </cell>
          <cell r="H30">
            <v>39000</v>
          </cell>
          <cell r="I30">
            <v>78000</v>
          </cell>
          <cell r="J30">
            <v>350000</v>
          </cell>
          <cell r="K30">
            <v>700000</v>
          </cell>
          <cell r="L30">
            <v>0</v>
          </cell>
          <cell r="M30">
            <v>0</v>
          </cell>
        </row>
        <row r="31">
          <cell r="C31" t="str">
            <v>배드민턴네트</v>
          </cell>
          <cell r="D31">
            <v>1</v>
          </cell>
          <cell r="E31" t="str">
            <v>개소</v>
          </cell>
          <cell r="F31">
            <v>70000</v>
          </cell>
          <cell r="G31">
            <v>70000</v>
          </cell>
          <cell r="H31">
            <v>0</v>
          </cell>
          <cell r="I31">
            <v>0</v>
          </cell>
          <cell r="J31">
            <v>70000</v>
          </cell>
          <cell r="K31">
            <v>70000</v>
          </cell>
          <cell r="L31">
            <v>0</v>
          </cell>
          <cell r="M31">
            <v>0</v>
          </cell>
        </row>
        <row r="32">
          <cell r="C32" t="str">
            <v>배드민턴포스트</v>
          </cell>
          <cell r="D32">
            <v>1</v>
          </cell>
          <cell r="E32" t="str">
            <v>조</v>
          </cell>
          <cell r="F32">
            <v>350000</v>
          </cell>
          <cell r="G32">
            <v>350000</v>
          </cell>
          <cell r="H32">
            <v>100000</v>
          </cell>
          <cell r="I32">
            <v>100000</v>
          </cell>
          <cell r="J32">
            <v>250000</v>
          </cell>
          <cell r="K32">
            <v>250000</v>
          </cell>
          <cell r="L32">
            <v>0</v>
          </cell>
          <cell r="M32">
            <v>0</v>
          </cell>
        </row>
        <row r="33">
          <cell r="C33" t="str">
            <v>라인마킹W0.04</v>
          </cell>
          <cell r="D33">
            <v>1</v>
          </cell>
          <cell r="E33" t="str">
            <v>면</v>
          </cell>
          <cell r="F33">
            <v>1438100</v>
          </cell>
          <cell r="G33">
            <v>1438100</v>
          </cell>
          <cell r="H33">
            <v>250000</v>
          </cell>
          <cell r="I33">
            <v>250000</v>
          </cell>
          <cell r="J33">
            <v>1188000</v>
          </cell>
          <cell r="K33">
            <v>1188000</v>
          </cell>
          <cell r="L33">
            <v>100</v>
          </cell>
          <cell r="M33">
            <v>100</v>
          </cell>
        </row>
        <row r="34">
          <cell r="C34" t="str">
            <v>마사토포장THK300</v>
          </cell>
          <cell r="D34">
            <v>224</v>
          </cell>
          <cell r="E34" t="str">
            <v>m2</v>
          </cell>
          <cell r="F34">
            <v>15100</v>
          </cell>
          <cell r="G34">
            <v>3382400</v>
          </cell>
          <cell r="H34">
            <v>11000</v>
          </cell>
          <cell r="I34">
            <v>2464000</v>
          </cell>
          <cell r="J34">
            <v>4000</v>
          </cell>
          <cell r="K34">
            <v>896000</v>
          </cell>
          <cell r="L34">
            <v>100</v>
          </cell>
          <cell r="M34">
            <v>22400</v>
          </cell>
        </row>
        <row r="35">
          <cell r="C35" t="str">
            <v>녹지경계석150x150x1000,직선</v>
          </cell>
          <cell r="D35">
            <v>29</v>
          </cell>
          <cell r="E35" t="str">
            <v>m</v>
          </cell>
          <cell r="F35">
            <v>19500</v>
          </cell>
          <cell r="G35">
            <v>565500</v>
          </cell>
          <cell r="H35">
            <v>6500</v>
          </cell>
          <cell r="I35">
            <v>188500</v>
          </cell>
          <cell r="J35">
            <v>13000</v>
          </cell>
          <cell r="K35">
            <v>377000</v>
          </cell>
          <cell r="L35">
            <v>0</v>
          </cell>
          <cell r="M35">
            <v>0</v>
          </cell>
        </row>
        <row r="36">
          <cell r="C36" t="str">
            <v>집수정750x650</v>
          </cell>
          <cell r="D36">
            <v>1</v>
          </cell>
          <cell r="E36" t="str">
            <v>개소</v>
          </cell>
          <cell r="F36">
            <v>183000</v>
          </cell>
          <cell r="G36">
            <v>183000</v>
          </cell>
          <cell r="H36">
            <v>100000</v>
          </cell>
          <cell r="I36">
            <v>100000</v>
          </cell>
          <cell r="J36">
            <v>83000</v>
          </cell>
          <cell r="K36">
            <v>83000</v>
          </cell>
          <cell r="L36">
            <v>0</v>
          </cell>
          <cell r="M36">
            <v>0</v>
          </cell>
        </row>
        <row r="37">
          <cell r="C37" t="str">
            <v>트렌치BF200</v>
          </cell>
          <cell r="D37">
            <v>59.81</v>
          </cell>
          <cell r="E37" t="str">
            <v>m</v>
          </cell>
          <cell r="F37">
            <v>74000</v>
          </cell>
          <cell r="G37">
            <v>4425940</v>
          </cell>
          <cell r="H37">
            <v>22000</v>
          </cell>
          <cell r="I37">
            <v>1315820</v>
          </cell>
          <cell r="J37">
            <v>52000</v>
          </cell>
          <cell r="K37">
            <v>3110120</v>
          </cell>
          <cell r="L37">
            <v>0</v>
          </cell>
          <cell r="M37">
            <v>0</v>
          </cell>
        </row>
        <row r="38">
          <cell r="C38" t="str">
            <v>흄관D300</v>
          </cell>
          <cell r="D38">
            <v>15</v>
          </cell>
          <cell r="E38" t="str">
            <v>m</v>
          </cell>
          <cell r="F38">
            <v>41000</v>
          </cell>
          <cell r="G38">
            <v>615000</v>
          </cell>
          <cell r="H38">
            <v>23000</v>
          </cell>
          <cell r="I38">
            <v>345000</v>
          </cell>
          <cell r="J38">
            <v>18000</v>
          </cell>
          <cell r="K38">
            <v>270000</v>
          </cell>
          <cell r="L38">
            <v>0</v>
          </cell>
          <cell r="M38">
            <v>0</v>
          </cell>
        </row>
        <row r="39">
          <cell r="C39" t="str">
            <v>맹암거(간선)D150</v>
          </cell>
          <cell r="D39">
            <v>22</v>
          </cell>
          <cell r="E39" t="str">
            <v>m</v>
          </cell>
          <cell r="F39">
            <v>13500</v>
          </cell>
          <cell r="G39">
            <v>297000</v>
          </cell>
          <cell r="H39">
            <v>6000</v>
          </cell>
          <cell r="I39">
            <v>132000</v>
          </cell>
          <cell r="J39">
            <v>7500</v>
          </cell>
          <cell r="K39">
            <v>165000</v>
          </cell>
          <cell r="L39">
            <v>0</v>
          </cell>
          <cell r="M39">
            <v>0</v>
          </cell>
        </row>
        <row r="40">
          <cell r="C40" t="str">
            <v>맹암거(지선)D100</v>
          </cell>
          <cell r="D40">
            <v>45</v>
          </cell>
          <cell r="E40" t="str">
            <v>m</v>
          </cell>
          <cell r="F40">
            <v>11500</v>
          </cell>
          <cell r="G40">
            <v>517500</v>
          </cell>
          <cell r="H40">
            <v>5500</v>
          </cell>
          <cell r="I40">
            <v>247500</v>
          </cell>
          <cell r="J40">
            <v>6000</v>
          </cell>
          <cell r="K40">
            <v>270000</v>
          </cell>
          <cell r="L40">
            <v>0</v>
          </cell>
          <cell r="M40">
            <v>0</v>
          </cell>
        </row>
        <row r="41">
          <cell r="G41">
            <v>12622440</v>
          </cell>
          <cell r="I41">
            <v>5220820</v>
          </cell>
          <cell r="K41">
            <v>7379120</v>
          </cell>
          <cell r="M41">
            <v>22500</v>
          </cell>
        </row>
      </sheetData>
      <sheetData sheetId="10" refreshError="1">
        <row r="4">
          <cell r="D4">
            <v>1</v>
          </cell>
          <cell r="E4" t="str">
            <v>식</v>
          </cell>
          <cell r="G4">
            <v>40908450</v>
          </cell>
          <cell r="I4">
            <v>11588500</v>
          </cell>
          <cell r="K4">
            <v>28919750</v>
          </cell>
          <cell r="M4">
            <v>400200</v>
          </cell>
        </row>
        <row r="5">
          <cell r="G5">
            <v>40908450</v>
          </cell>
          <cell r="I5">
            <v>11588500</v>
          </cell>
          <cell r="K5">
            <v>28919750</v>
          </cell>
          <cell r="M5">
            <v>400200</v>
          </cell>
        </row>
        <row r="6">
          <cell r="D6">
            <v>1</v>
          </cell>
          <cell r="E6" t="str">
            <v>식</v>
          </cell>
          <cell r="G6">
            <v>4089840</v>
          </cell>
        </row>
        <row r="7">
          <cell r="G7">
            <v>44998290</v>
          </cell>
        </row>
        <row r="8">
          <cell r="G8" t="str">
            <v>(V.A.T별도)</v>
          </cell>
        </row>
        <row r="30">
          <cell r="C30" t="str">
            <v>파고라4500x4500</v>
          </cell>
          <cell r="D30">
            <v>1</v>
          </cell>
          <cell r="E30" t="str">
            <v>개소</v>
          </cell>
          <cell r="F30">
            <v>4300000</v>
          </cell>
          <cell r="G30">
            <v>4300000</v>
          </cell>
          <cell r="H30">
            <v>300000</v>
          </cell>
          <cell r="I30">
            <v>300000</v>
          </cell>
          <cell r="J30">
            <v>4000000</v>
          </cell>
          <cell r="K30">
            <v>4000000</v>
          </cell>
          <cell r="L30">
            <v>0</v>
          </cell>
          <cell r="M30">
            <v>0</v>
          </cell>
        </row>
        <row r="31">
          <cell r="C31" t="str">
            <v>평의자W460xL1800</v>
          </cell>
          <cell r="D31">
            <v>5</v>
          </cell>
          <cell r="E31" t="str">
            <v>개소</v>
          </cell>
          <cell r="F31">
            <v>235000</v>
          </cell>
          <cell r="G31">
            <v>1175000</v>
          </cell>
          <cell r="H31">
            <v>55000</v>
          </cell>
          <cell r="I31">
            <v>275000</v>
          </cell>
          <cell r="J31">
            <v>180000</v>
          </cell>
          <cell r="K31">
            <v>900000</v>
          </cell>
          <cell r="L31">
            <v>0</v>
          </cell>
          <cell r="M31">
            <v>0</v>
          </cell>
        </row>
        <row r="32">
          <cell r="C32" t="str">
            <v>등의자51611</v>
          </cell>
          <cell r="D32">
            <v>2</v>
          </cell>
          <cell r="E32" t="str">
            <v>개소</v>
          </cell>
          <cell r="F32">
            <v>389000</v>
          </cell>
          <cell r="G32">
            <v>778000</v>
          </cell>
          <cell r="H32">
            <v>39000</v>
          </cell>
          <cell r="I32">
            <v>78000</v>
          </cell>
          <cell r="J32">
            <v>350000</v>
          </cell>
          <cell r="K32">
            <v>700000</v>
          </cell>
          <cell r="L32">
            <v>0</v>
          </cell>
          <cell r="M32">
            <v>0</v>
          </cell>
        </row>
        <row r="33">
          <cell r="C33" t="str">
            <v>사각플랜터2000x2000x450</v>
          </cell>
          <cell r="D33">
            <v>2</v>
          </cell>
          <cell r="E33" t="str">
            <v>개소</v>
          </cell>
          <cell r="F33">
            <v>550000</v>
          </cell>
          <cell r="G33">
            <v>1100000</v>
          </cell>
          <cell r="H33">
            <v>170000</v>
          </cell>
          <cell r="I33">
            <v>340000</v>
          </cell>
          <cell r="J33">
            <v>380000</v>
          </cell>
          <cell r="K33">
            <v>760000</v>
          </cell>
          <cell r="L33">
            <v>0</v>
          </cell>
          <cell r="M33">
            <v>0</v>
          </cell>
        </row>
        <row r="34">
          <cell r="C34" t="str">
            <v>배드민턴네트</v>
          </cell>
          <cell r="D34">
            <v>2</v>
          </cell>
          <cell r="E34" t="str">
            <v>개소</v>
          </cell>
          <cell r="F34">
            <v>70000</v>
          </cell>
          <cell r="G34">
            <v>140000</v>
          </cell>
          <cell r="H34">
            <v>0</v>
          </cell>
          <cell r="I34">
            <v>0</v>
          </cell>
          <cell r="J34">
            <v>70000</v>
          </cell>
          <cell r="K34">
            <v>140000</v>
          </cell>
          <cell r="L34">
            <v>0</v>
          </cell>
          <cell r="M34">
            <v>0</v>
          </cell>
        </row>
        <row r="35">
          <cell r="C35" t="str">
            <v>배드민턴포스트</v>
          </cell>
          <cell r="D35">
            <v>2</v>
          </cell>
          <cell r="E35" t="str">
            <v>조</v>
          </cell>
          <cell r="F35">
            <v>350000</v>
          </cell>
          <cell r="G35">
            <v>700000</v>
          </cell>
          <cell r="H35">
            <v>100000</v>
          </cell>
          <cell r="I35">
            <v>200000</v>
          </cell>
          <cell r="J35">
            <v>250000</v>
          </cell>
          <cell r="K35">
            <v>500000</v>
          </cell>
          <cell r="L35">
            <v>0</v>
          </cell>
          <cell r="M35">
            <v>0</v>
          </cell>
        </row>
        <row r="36">
          <cell r="C36" t="str">
            <v>라인마킹W0.04</v>
          </cell>
          <cell r="D36">
            <v>2</v>
          </cell>
          <cell r="E36" t="str">
            <v>면</v>
          </cell>
          <cell r="F36">
            <v>1438100</v>
          </cell>
          <cell r="G36">
            <v>2876200</v>
          </cell>
          <cell r="H36">
            <v>250000</v>
          </cell>
          <cell r="I36">
            <v>500000</v>
          </cell>
          <cell r="J36">
            <v>1188000</v>
          </cell>
          <cell r="K36">
            <v>2376000</v>
          </cell>
          <cell r="L36">
            <v>100</v>
          </cell>
          <cell r="M36">
            <v>200</v>
          </cell>
        </row>
        <row r="37">
          <cell r="C37" t="str">
            <v>우레탄포장THK7mm</v>
          </cell>
          <cell r="D37">
            <v>157</v>
          </cell>
          <cell r="E37" t="str">
            <v>m2</v>
          </cell>
          <cell r="F37">
            <v>59000</v>
          </cell>
          <cell r="G37">
            <v>9263000</v>
          </cell>
          <cell r="H37">
            <v>13000</v>
          </cell>
          <cell r="I37">
            <v>2041000</v>
          </cell>
          <cell r="J37">
            <v>46000</v>
          </cell>
          <cell r="K37">
            <v>7222000</v>
          </cell>
          <cell r="L37">
            <v>0</v>
          </cell>
          <cell r="M37">
            <v>0</v>
          </cell>
        </row>
        <row r="38">
          <cell r="C38" t="str">
            <v>소형고압블럭U형,T=60,적색</v>
          </cell>
          <cell r="D38">
            <v>605.5</v>
          </cell>
          <cell r="E38" t="str">
            <v>m2</v>
          </cell>
          <cell r="F38">
            <v>14000</v>
          </cell>
          <cell r="G38">
            <v>8477000</v>
          </cell>
          <cell r="H38">
            <v>6000</v>
          </cell>
          <cell r="I38">
            <v>3633000</v>
          </cell>
          <cell r="J38">
            <v>7500</v>
          </cell>
          <cell r="K38">
            <v>4541250</v>
          </cell>
          <cell r="L38">
            <v>500</v>
          </cell>
          <cell r="M38">
            <v>302750</v>
          </cell>
        </row>
        <row r="39">
          <cell r="C39" t="str">
            <v>소형고압블럭U형,T=60,회색</v>
          </cell>
          <cell r="D39">
            <v>194.5</v>
          </cell>
          <cell r="E39" t="str">
            <v>m2</v>
          </cell>
          <cell r="F39">
            <v>13500</v>
          </cell>
          <cell r="G39">
            <v>2625750</v>
          </cell>
          <cell r="H39">
            <v>6000</v>
          </cell>
          <cell r="I39">
            <v>1167000</v>
          </cell>
          <cell r="J39">
            <v>7000</v>
          </cell>
          <cell r="K39">
            <v>1361500</v>
          </cell>
          <cell r="L39">
            <v>500</v>
          </cell>
          <cell r="M39">
            <v>97250</v>
          </cell>
        </row>
        <row r="40">
          <cell r="C40" t="str">
            <v>녹지경계석150x150x1000,직선</v>
          </cell>
          <cell r="D40">
            <v>45</v>
          </cell>
          <cell r="E40" t="str">
            <v>m</v>
          </cell>
          <cell r="F40">
            <v>19500</v>
          </cell>
          <cell r="G40">
            <v>877500</v>
          </cell>
          <cell r="H40">
            <v>6500</v>
          </cell>
          <cell r="I40">
            <v>292500</v>
          </cell>
          <cell r="J40">
            <v>13000</v>
          </cell>
          <cell r="K40">
            <v>585000</v>
          </cell>
          <cell r="L40">
            <v>0</v>
          </cell>
          <cell r="M40">
            <v>0</v>
          </cell>
        </row>
        <row r="41">
          <cell r="C41" t="str">
            <v>녹지경계석150x150x1000,곡선</v>
          </cell>
          <cell r="D41">
            <v>5</v>
          </cell>
          <cell r="E41" t="str">
            <v>m</v>
          </cell>
          <cell r="F41">
            <v>28000</v>
          </cell>
          <cell r="G41">
            <v>140000</v>
          </cell>
          <cell r="H41">
            <v>7000</v>
          </cell>
          <cell r="I41">
            <v>35000</v>
          </cell>
          <cell r="J41">
            <v>21000</v>
          </cell>
          <cell r="K41">
            <v>105000</v>
          </cell>
          <cell r="L41">
            <v>0</v>
          </cell>
          <cell r="M41">
            <v>0</v>
          </cell>
        </row>
        <row r="42">
          <cell r="C42" t="str">
            <v>포장경계석120x120x1000,직선</v>
          </cell>
          <cell r="D42">
            <v>89</v>
          </cell>
          <cell r="E42" t="str">
            <v>m</v>
          </cell>
          <cell r="F42">
            <v>22000</v>
          </cell>
          <cell r="G42">
            <v>1958000</v>
          </cell>
          <cell r="H42">
            <v>7000</v>
          </cell>
          <cell r="I42">
            <v>623000</v>
          </cell>
          <cell r="J42">
            <v>15000</v>
          </cell>
          <cell r="K42">
            <v>1335000</v>
          </cell>
          <cell r="L42">
            <v>0</v>
          </cell>
          <cell r="M42">
            <v>0</v>
          </cell>
        </row>
        <row r="43">
          <cell r="C43" t="str">
            <v>포장경계석120x120x1000,곡선</v>
          </cell>
          <cell r="D43">
            <v>58</v>
          </cell>
          <cell r="E43" t="str">
            <v>m</v>
          </cell>
          <cell r="F43">
            <v>27000</v>
          </cell>
          <cell r="G43">
            <v>1566000</v>
          </cell>
          <cell r="H43">
            <v>7000</v>
          </cell>
          <cell r="I43">
            <v>406000</v>
          </cell>
          <cell r="J43">
            <v>20000</v>
          </cell>
          <cell r="K43">
            <v>1160000</v>
          </cell>
          <cell r="L43">
            <v>0</v>
          </cell>
          <cell r="M43">
            <v>0</v>
          </cell>
        </row>
        <row r="44">
          <cell r="C44" t="str">
            <v>집수정750x650</v>
          </cell>
          <cell r="D44">
            <v>2</v>
          </cell>
          <cell r="E44" t="str">
            <v>개소</v>
          </cell>
          <cell r="F44">
            <v>183000</v>
          </cell>
          <cell r="G44">
            <v>366000</v>
          </cell>
          <cell r="H44">
            <v>100000</v>
          </cell>
          <cell r="I44">
            <v>200000</v>
          </cell>
          <cell r="J44">
            <v>83000</v>
          </cell>
          <cell r="K44">
            <v>166000</v>
          </cell>
          <cell r="L44">
            <v>0</v>
          </cell>
          <cell r="M44">
            <v>0</v>
          </cell>
        </row>
        <row r="45">
          <cell r="C45" t="str">
            <v>트렌치BF200</v>
          </cell>
          <cell r="D45">
            <v>54.5</v>
          </cell>
          <cell r="E45" t="str">
            <v>m</v>
          </cell>
          <cell r="F45">
            <v>74000</v>
          </cell>
          <cell r="G45">
            <v>4033000</v>
          </cell>
          <cell r="H45">
            <v>22000</v>
          </cell>
          <cell r="I45">
            <v>1199000</v>
          </cell>
          <cell r="J45">
            <v>52000</v>
          </cell>
          <cell r="K45">
            <v>2834000</v>
          </cell>
          <cell r="L45">
            <v>0</v>
          </cell>
          <cell r="M45">
            <v>0</v>
          </cell>
        </row>
        <row r="46">
          <cell r="C46" t="str">
            <v>흄관D300</v>
          </cell>
          <cell r="D46">
            <v>13</v>
          </cell>
          <cell r="E46" t="str">
            <v>m</v>
          </cell>
          <cell r="F46">
            <v>41000</v>
          </cell>
          <cell r="G46">
            <v>533000</v>
          </cell>
          <cell r="H46">
            <v>23000</v>
          </cell>
          <cell r="I46">
            <v>299000</v>
          </cell>
          <cell r="J46">
            <v>18000</v>
          </cell>
          <cell r="K46">
            <v>234000</v>
          </cell>
          <cell r="L46">
            <v>0</v>
          </cell>
          <cell r="M46">
            <v>0</v>
          </cell>
        </row>
        <row r="47">
          <cell r="G47">
            <v>40908450</v>
          </cell>
          <cell r="I47">
            <v>11588500</v>
          </cell>
          <cell r="K47">
            <v>28919750</v>
          </cell>
          <cell r="M47">
            <v>400200</v>
          </cell>
        </row>
      </sheetData>
      <sheetData sheetId="11" refreshError="1">
        <row r="4">
          <cell r="D4">
            <v>1</v>
          </cell>
          <cell r="E4" t="str">
            <v>식</v>
          </cell>
          <cell r="G4">
            <v>222047000</v>
          </cell>
          <cell r="I4">
            <v>47082700</v>
          </cell>
          <cell r="K4">
            <v>174900900</v>
          </cell>
          <cell r="M4">
            <v>63400</v>
          </cell>
        </row>
        <row r="5">
          <cell r="G5">
            <v>222047000</v>
          </cell>
          <cell r="I5">
            <v>47082700</v>
          </cell>
          <cell r="K5">
            <v>174900900</v>
          </cell>
          <cell r="M5">
            <v>63400</v>
          </cell>
        </row>
        <row r="6">
          <cell r="D6">
            <v>1</v>
          </cell>
          <cell r="E6" t="str">
            <v>식</v>
          </cell>
          <cell r="G6">
            <v>22199250</v>
          </cell>
        </row>
        <row r="7">
          <cell r="G7">
            <v>244246250</v>
          </cell>
        </row>
        <row r="8">
          <cell r="G8" t="str">
            <v>(V.A.T별도)</v>
          </cell>
        </row>
        <row r="30">
          <cell r="C30" t="str">
            <v>파고라4500x4500</v>
          </cell>
          <cell r="D30">
            <v>1</v>
          </cell>
          <cell r="E30" t="str">
            <v>개소</v>
          </cell>
          <cell r="F30">
            <v>4300000</v>
          </cell>
          <cell r="G30">
            <v>4300000</v>
          </cell>
          <cell r="H30">
            <v>300000</v>
          </cell>
          <cell r="I30">
            <v>300000</v>
          </cell>
          <cell r="J30">
            <v>4000000</v>
          </cell>
          <cell r="K30">
            <v>4000000</v>
          </cell>
          <cell r="L30">
            <v>0</v>
          </cell>
          <cell r="M30">
            <v>0</v>
          </cell>
        </row>
        <row r="31">
          <cell r="C31" t="str">
            <v>평의자W460xL1800</v>
          </cell>
          <cell r="D31">
            <v>3</v>
          </cell>
          <cell r="E31" t="str">
            <v>개소</v>
          </cell>
          <cell r="F31">
            <v>235000</v>
          </cell>
          <cell r="G31">
            <v>705000</v>
          </cell>
          <cell r="H31">
            <v>55000</v>
          </cell>
          <cell r="I31">
            <v>165000</v>
          </cell>
          <cell r="J31">
            <v>180000</v>
          </cell>
          <cell r="K31">
            <v>540000</v>
          </cell>
          <cell r="L31">
            <v>0</v>
          </cell>
          <cell r="M31">
            <v>0</v>
          </cell>
        </row>
        <row r="32">
          <cell r="C32" t="str">
            <v>등의자51611</v>
          </cell>
          <cell r="D32">
            <v>2</v>
          </cell>
          <cell r="E32" t="str">
            <v>개소</v>
          </cell>
          <cell r="F32">
            <v>389000</v>
          </cell>
          <cell r="G32">
            <v>778000</v>
          </cell>
          <cell r="H32">
            <v>39000</v>
          </cell>
          <cell r="I32">
            <v>78000</v>
          </cell>
          <cell r="J32">
            <v>350000</v>
          </cell>
          <cell r="K32">
            <v>700000</v>
          </cell>
          <cell r="L32">
            <v>0</v>
          </cell>
          <cell r="M32">
            <v>0</v>
          </cell>
        </row>
        <row r="33">
          <cell r="C33" t="str">
            <v>스텐드의자합성목재+점토벽돌</v>
          </cell>
          <cell r="D33">
            <v>514.20000000000005</v>
          </cell>
          <cell r="E33" t="str">
            <v>m</v>
          </cell>
          <cell r="F33">
            <v>155000</v>
          </cell>
          <cell r="G33">
            <v>79701000</v>
          </cell>
          <cell r="H33">
            <v>25000</v>
          </cell>
          <cell r="I33">
            <v>12855000</v>
          </cell>
          <cell r="J33">
            <v>130000</v>
          </cell>
          <cell r="K33">
            <v>66846000</v>
          </cell>
          <cell r="L33">
            <v>0</v>
          </cell>
          <cell r="M33">
            <v>0</v>
          </cell>
        </row>
        <row r="34">
          <cell r="C34" t="str">
            <v>스텐드계단18단,점토벽돌</v>
          </cell>
          <cell r="D34">
            <v>3</v>
          </cell>
          <cell r="E34" t="str">
            <v>개소</v>
          </cell>
          <cell r="F34">
            <v>1910000</v>
          </cell>
          <cell r="G34">
            <v>5730000</v>
          </cell>
          <cell r="H34">
            <v>710000</v>
          </cell>
          <cell r="I34">
            <v>2130000</v>
          </cell>
          <cell r="J34">
            <v>1200000</v>
          </cell>
          <cell r="K34">
            <v>3600000</v>
          </cell>
          <cell r="L34">
            <v>0</v>
          </cell>
          <cell r="M34">
            <v>0</v>
          </cell>
        </row>
        <row r="35">
          <cell r="C35" t="str">
            <v>라인마킹W0.05</v>
          </cell>
          <cell r="D35">
            <v>234</v>
          </cell>
          <cell r="E35" t="str">
            <v>m</v>
          </cell>
          <cell r="F35">
            <v>6000</v>
          </cell>
          <cell r="G35">
            <v>1404000</v>
          </cell>
          <cell r="H35">
            <v>4800</v>
          </cell>
          <cell r="I35">
            <v>1123200</v>
          </cell>
          <cell r="J35">
            <v>1100</v>
          </cell>
          <cell r="K35">
            <v>257400</v>
          </cell>
          <cell r="L35">
            <v>100</v>
          </cell>
          <cell r="M35">
            <v>23400</v>
          </cell>
        </row>
        <row r="36">
          <cell r="C36" t="str">
            <v>우레탄포장THK7mm</v>
          </cell>
          <cell r="D36">
            <v>1885</v>
          </cell>
          <cell r="E36" t="str">
            <v>m2</v>
          </cell>
          <cell r="F36">
            <v>59000</v>
          </cell>
          <cell r="G36">
            <v>111215000</v>
          </cell>
          <cell r="H36">
            <v>13000</v>
          </cell>
          <cell r="I36">
            <v>24505000</v>
          </cell>
          <cell r="J36">
            <v>46000</v>
          </cell>
          <cell r="K36">
            <v>86710000</v>
          </cell>
          <cell r="L36">
            <v>0</v>
          </cell>
          <cell r="M36">
            <v>0</v>
          </cell>
        </row>
        <row r="37">
          <cell r="C37" t="str">
            <v>소형고압블럭U형,T=60,적색</v>
          </cell>
          <cell r="D37">
            <v>40</v>
          </cell>
          <cell r="E37" t="str">
            <v>m2</v>
          </cell>
          <cell r="F37">
            <v>14000</v>
          </cell>
          <cell r="G37">
            <v>560000</v>
          </cell>
          <cell r="H37">
            <v>6000</v>
          </cell>
          <cell r="I37">
            <v>240000</v>
          </cell>
          <cell r="J37">
            <v>7500</v>
          </cell>
          <cell r="K37">
            <v>300000</v>
          </cell>
          <cell r="L37">
            <v>500</v>
          </cell>
          <cell r="M37">
            <v>20000</v>
          </cell>
        </row>
        <row r="38">
          <cell r="C38" t="str">
            <v>소형고압블럭U형,T=60,회색</v>
          </cell>
          <cell r="D38">
            <v>40</v>
          </cell>
          <cell r="E38" t="str">
            <v>m2</v>
          </cell>
          <cell r="F38">
            <v>13500</v>
          </cell>
          <cell r="G38">
            <v>540000</v>
          </cell>
          <cell r="H38">
            <v>6000</v>
          </cell>
          <cell r="I38">
            <v>240000</v>
          </cell>
          <cell r="J38">
            <v>7000</v>
          </cell>
          <cell r="K38">
            <v>280000</v>
          </cell>
          <cell r="L38">
            <v>500</v>
          </cell>
          <cell r="M38">
            <v>20000</v>
          </cell>
        </row>
        <row r="39">
          <cell r="C39" t="str">
            <v>녹지경계석150x150x1000,직선</v>
          </cell>
          <cell r="D39">
            <v>62</v>
          </cell>
          <cell r="E39" t="str">
            <v>m</v>
          </cell>
          <cell r="F39">
            <v>19500</v>
          </cell>
          <cell r="G39">
            <v>1209000</v>
          </cell>
          <cell r="H39">
            <v>6500</v>
          </cell>
          <cell r="I39">
            <v>403000</v>
          </cell>
          <cell r="J39">
            <v>13000</v>
          </cell>
          <cell r="K39">
            <v>806000</v>
          </cell>
          <cell r="L39">
            <v>0</v>
          </cell>
          <cell r="M39">
            <v>0</v>
          </cell>
        </row>
        <row r="40">
          <cell r="C40" t="str">
            <v>포장경계석120x120x1000,직선</v>
          </cell>
          <cell r="D40">
            <v>16.5</v>
          </cell>
          <cell r="E40" t="str">
            <v>m</v>
          </cell>
          <cell r="F40">
            <v>22000</v>
          </cell>
          <cell r="G40">
            <v>363000</v>
          </cell>
          <cell r="H40">
            <v>7000</v>
          </cell>
          <cell r="I40">
            <v>115500</v>
          </cell>
          <cell r="J40">
            <v>15000</v>
          </cell>
          <cell r="K40">
            <v>247500</v>
          </cell>
          <cell r="L40">
            <v>0</v>
          </cell>
          <cell r="M40">
            <v>0</v>
          </cell>
        </row>
        <row r="41">
          <cell r="C41" t="str">
            <v>집수정750x650</v>
          </cell>
          <cell r="D41">
            <v>2</v>
          </cell>
          <cell r="E41" t="str">
            <v>개소</v>
          </cell>
          <cell r="F41">
            <v>183000</v>
          </cell>
          <cell r="G41">
            <v>366000</v>
          </cell>
          <cell r="H41">
            <v>100000</v>
          </cell>
          <cell r="I41">
            <v>200000</v>
          </cell>
          <cell r="J41">
            <v>83000</v>
          </cell>
          <cell r="K41">
            <v>166000</v>
          </cell>
          <cell r="L41">
            <v>0</v>
          </cell>
          <cell r="M41">
            <v>0</v>
          </cell>
        </row>
        <row r="42">
          <cell r="C42" t="str">
            <v>트렌치BF200</v>
          </cell>
          <cell r="D42">
            <v>194</v>
          </cell>
          <cell r="E42" t="str">
            <v>m</v>
          </cell>
          <cell r="F42">
            <v>74000</v>
          </cell>
          <cell r="G42">
            <v>14356000</v>
          </cell>
          <cell r="H42">
            <v>22000</v>
          </cell>
          <cell r="I42">
            <v>4268000</v>
          </cell>
          <cell r="J42">
            <v>52000</v>
          </cell>
          <cell r="K42">
            <v>10088000</v>
          </cell>
          <cell r="L42">
            <v>0</v>
          </cell>
          <cell r="M42">
            <v>0</v>
          </cell>
        </row>
        <row r="43">
          <cell r="C43" t="str">
            <v>흄관D300</v>
          </cell>
          <cell r="D43">
            <v>20</v>
          </cell>
          <cell r="E43" t="str">
            <v>m</v>
          </cell>
          <cell r="F43">
            <v>41000</v>
          </cell>
          <cell r="G43">
            <v>820000</v>
          </cell>
          <cell r="H43">
            <v>23000</v>
          </cell>
          <cell r="I43">
            <v>460000</v>
          </cell>
          <cell r="J43">
            <v>18000</v>
          </cell>
          <cell r="K43">
            <v>360000</v>
          </cell>
          <cell r="L43">
            <v>0</v>
          </cell>
          <cell r="M43">
            <v>0</v>
          </cell>
        </row>
        <row r="44">
          <cell r="G44">
            <v>222047000</v>
          </cell>
          <cell r="I44">
            <v>47082700</v>
          </cell>
          <cell r="K44">
            <v>174900900</v>
          </cell>
          <cell r="M44">
            <v>63400</v>
          </cell>
        </row>
      </sheetData>
      <sheetData sheetId="12" refreshError="1">
        <row r="4">
          <cell r="D4">
            <v>1</v>
          </cell>
          <cell r="E4" t="str">
            <v>식</v>
          </cell>
          <cell r="G4">
            <v>82011600</v>
          </cell>
          <cell r="I4">
            <v>18729560</v>
          </cell>
          <cell r="K4">
            <v>63282040</v>
          </cell>
          <cell r="M4">
            <v>0</v>
          </cell>
        </row>
        <row r="5">
          <cell r="G5">
            <v>82011600</v>
          </cell>
          <cell r="I5">
            <v>18729560</v>
          </cell>
          <cell r="K5">
            <v>63282040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8199147</v>
          </cell>
        </row>
        <row r="7">
          <cell r="G7">
            <v>90210747</v>
          </cell>
        </row>
        <row r="8">
          <cell r="G8" t="str">
            <v>(V.A.T별도)</v>
          </cell>
        </row>
        <row r="30">
          <cell r="C30" t="str">
            <v>가벽1L6600</v>
          </cell>
          <cell r="D30">
            <v>1</v>
          </cell>
          <cell r="E30" t="str">
            <v>개소</v>
          </cell>
          <cell r="F30">
            <v>1940000</v>
          </cell>
          <cell r="G30">
            <v>1940000</v>
          </cell>
          <cell r="H30">
            <v>440000</v>
          </cell>
          <cell r="I30">
            <v>440000</v>
          </cell>
          <cell r="J30">
            <v>1500000</v>
          </cell>
          <cell r="K30">
            <v>1500000</v>
          </cell>
          <cell r="L30">
            <v>0</v>
          </cell>
          <cell r="M30">
            <v>0</v>
          </cell>
        </row>
        <row r="31">
          <cell r="C31" t="str">
            <v>가벽2L9300</v>
          </cell>
          <cell r="D31">
            <v>1</v>
          </cell>
          <cell r="E31" t="str">
            <v>개소</v>
          </cell>
          <cell r="F31">
            <v>2250000</v>
          </cell>
          <cell r="G31">
            <v>2250000</v>
          </cell>
          <cell r="H31">
            <v>550000</v>
          </cell>
          <cell r="I31">
            <v>550000</v>
          </cell>
          <cell r="J31">
            <v>1700000</v>
          </cell>
          <cell r="K31">
            <v>1700000</v>
          </cell>
          <cell r="L31">
            <v>0</v>
          </cell>
          <cell r="M31">
            <v>0</v>
          </cell>
        </row>
        <row r="32">
          <cell r="C32" t="str">
            <v>가벽3L3500</v>
          </cell>
          <cell r="D32">
            <v>1</v>
          </cell>
          <cell r="E32" t="str">
            <v>개소</v>
          </cell>
          <cell r="F32">
            <v>1980000</v>
          </cell>
          <cell r="G32">
            <v>1980000</v>
          </cell>
          <cell r="H32">
            <v>280000</v>
          </cell>
          <cell r="I32">
            <v>280000</v>
          </cell>
          <cell r="J32">
            <v>1700000</v>
          </cell>
          <cell r="K32">
            <v>1700000</v>
          </cell>
          <cell r="L32">
            <v>0</v>
          </cell>
          <cell r="M32">
            <v>0</v>
          </cell>
        </row>
        <row r="33">
          <cell r="C33" t="str">
            <v>가벽4L5000</v>
          </cell>
          <cell r="D33">
            <v>1</v>
          </cell>
          <cell r="E33" t="str">
            <v>개소</v>
          </cell>
          <cell r="F33">
            <v>2190000</v>
          </cell>
          <cell r="G33">
            <v>2190000</v>
          </cell>
          <cell r="H33">
            <v>390000</v>
          </cell>
          <cell r="I33">
            <v>390000</v>
          </cell>
          <cell r="J33">
            <v>1800000</v>
          </cell>
          <cell r="K33">
            <v>1800000</v>
          </cell>
          <cell r="L33">
            <v>0</v>
          </cell>
          <cell r="M33">
            <v>0</v>
          </cell>
        </row>
        <row r="34">
          <cell r="C34" t="str">
            <v>야외무대R5000</v>
          </cell>
          <cell r="D34">
            <v>1</v>
          </cell>
          <cell r="E34" t="str">
            <v>개소</v>
          </cell>
          <cell r="F34">
            <v>2180000</v>
          </cell>
          <cell r="G34">
            <v>2180000</v>
          </cell>
          <cell r="H34">
            <v>880000</v>
          </cell>
          <cell r="I34">
            <v>880000</v>
          </cell>
          <cell r="J34">
            <v>1300000</v>
          </cell>
          <cell r="K34">
            <v>1300000</v>
          </cell>
          <cell r="L34">
            <v>0</v>
          </cell>
          <cell r="M34">
            <v>0</v>
          </cell>
        </row>
        <row r="35">
          <cell r="C35" t="str">
            <v>스텐드의자합성목재+점토벽돌</v>
          </cell>
          <cell r="D35">
            <v>194.4</v>
          </cell>
          <cell r="E35" t="str">
            <v>m</v>
          </cell>
          <cell r="F35">
            <v>155000</v>
          </cell>
          <cell r="G35">
            <v>30132000</v>
          </cell>
          <cell r="H35">
            <v>25000</v>
          </cell>
          <cell r="I35">
            <v>4860000</v>
          </cell>
          <cell r="J35">
            <v>130000</v>
          </cell>
          <cell r="K35">
            <v>25272000</v>
          </cell>
          <cell r="L35">
            <v>0</v>
          </cell>
          <cell r="M35">
            <v>0</v>
          </cell>
        </row>
        <row r="36">
          <cell r="C36" t="str">
            <v>스텐드계단12단,점토벽돌</v>
          </cell>
          <cell r="D36">
            <v>1</v>
          </cell>
          <cell r="E36" t="str">
            <v>개소</v>
          </cell>
          <cell r="F36">
            <v>1760000</v>
          </cell>
          <cell r="G36">
            <v>1760000</v>
          </cell>
          <cell r="H36">
            <v>660000</v>
          </cell>
          <cell r="I36">
            <v>660000</v>
          </cell>
          <cell r="J36">
            <v>1100000</v>
          </cell>
          <cell r="K36">
            <v>1100000</v>
          </cell>
          <cell r="L36">
            <v>0</v>
          </cell>
          <cell r="M36">
            <v>0</v>
          </cell>
        </row>
        <row r="37">
          <cell r="C37" t="str">
            <v>점토벽돌포장230x114xT60,아이보리</v>
          </cell>
          <cell r="D37">
            <v>183.8</v>
          </cell>
          <cell r="E37" t="str">
            <v>m2</v>
          </cell>
          <cell r="F37">
            <v>38000</v>
          </cell>
          <cell r="G37">
            <v>6984400</v>
          </cell>
          <cell r="H37">
            <v>7200</v>
          </cell>
          <cell r="I37">
            <v>1323360</v>
          </cell>
          <cell r="J37">
            <v>30800</v>
          </cell>
          <cell r="K37">
            <v>5661040</v>
          </cell>
          <cell r="L37">
            <v>0</v>
          </cell>
          <cell r="M37">
            <v>0</v>
          </cell>
        </row>
        <row r="38">
          <cell r="C38" t="str">
            <v>점토벽돌포장230x114xT60,핑크</v>
          </cell>
          <cell r="D38">
            <v>38.4</v>
          </cell>
          <cell r="E38" t="str">
            <v>m2</v>
          </cell>
          <cell r="F38">
            <v>38000</v>
          </cell>
          <cell r="G38">
            <v>1459200</v>
          </cell>
          <cell r="H38">
            <v>7200</v>
          </cell>
          <cell r="I38">
            <v>276480</v>
          </cell>
          <cell r="J38">
            <v>30800</v>
          </cell>
          <cell r="K38">
            <v>1182720</v>
          </cell>
          <cell r="L38">
            <v>0</v>
          </cell>
          <cell r="M38">
            <v>0</v>
          </cell>
        </row>
        <row r="39">
          <cell r="C39" t="str">
            <v>점토벽돌포장230x114xT60,레드</v>
          </cell>
          <cell r="D39">
            <v>1.6</v>
          </cell>
          <cell r="E39" t="str">
            <v>m2</v>
          </cell>
          <cell r="F39">
            <v>38000</v>
          </cell>
          <cell r="G39">
            <v>60800</v>
          </cell>
          <cell r="H39">
            <v>7200</v>
          </cell>
          <cell r="I39">
            <v>11520</v>
          </cell>
          <cell r="J39">
            <v>30800</v>
          </cell>
          <cell r="K39">
            <v>49280</v>
          </cell>
          <cell r="L39">
            <v>0</v>
          </cell>
          <cell r="M39">
            <v>0</v>
          </cell>
        </row>
        <row r="40">
          <cell r="C40" t="str">
            <v>마천석판석포장T30</v>
          </cell>
          <cell r="D40">
            <v>67.5</v>
          </cell>
          <cell r="E40" t="str">
            <v>m2</v>
          </cell>
          <cell r="F40">
            <v>90000</v>
          </cell>
          <cell r="G40">
            <v>6075000</v>
          </cell>
          <cell r="H40">
            <v>22000</v>
          </cell>
          <cell r="I40">
            <v>1485000</v>
          </cell>
          <cell r="J40">
            <v>68000</v>
          </cell>
          <cell r="K40">
            <v>4590000</v>
          </cell>
          <cell r="L40">
            <v>0</v>
          </cell>
          <cell r="M40">
            <v>0</v>
          </cell>
        </row>
        <row r="41">
          <cell r="C41" t="str">
            <v>문경석판석포장T30</v>
          </cell>
          <cell r="D41">
            <v>78</v>
          </cell>
          <cell r="E41" t="str">
            <v>m2</v>
          </cell>
          <cell r="F41">
            <v>83000</v>
          </cell>
          <cell r="G41">
            <v>6474000</v>
          </cell>
          <cell r="H41">
            <v>22000</v>
          </cell>
          <cell r="I41">
            <v>1716000</v>
          </cell>
          <cell r="J41">
            <v>61000</v>
          </cell>
          <cell r="K41">
            <v>4758000</v>
          </cell>
          <cell r="L41">
            <v>0</v>
          </cell>
          <cell r="M41">
            <v>0</v>
          </cell>
        </row>
        <row r="42">
          <cell r="C42" t="str">
            <v>포천석판석포장T30</v>
          </cell>
          <cell r="D42">
            <v>156.6</v>
          </cell>
          <cell r="E42" t="str">
            <v>m2</v>
          </cell>
          <cell r="F42">
            <v>72000</v>
          </cell>
          <cell r="G42">
            <v>11275200</v>
          </cell>
          <cell r="H42">
            <v>22000</v>
          </cell>
          <cell r="I42">
            <v>3445200</v>
          </cell>
          <cell r="J42">
            <v>50000</v>
          </cell>
          <cell r="K42">
            <v>7830000</v>
          </cell>
          <cell r="L42">
            <v>0</v>
          </cell>
          <cell r="M42">
            <v>0</v>
          </cell>
        </row>
        <row r="43">
          <cell r="C43" t="str">
            <v>포장경계석120x120x1000,직선</v>
          </cell>
          <cell r="D43">
            <v>40</v>
          </cell>
          <cell r="E43" t="str">
            <v>m</v>
          </cell>
          <cell r="F43">
            <v>22000</v>
          </cell>
          <cell r="G43">
            <v>880000</v>
          </cell>
          <cell r="H43">
            <v>7000</v>
          </cell>
          <cell r="I43">
            <v>280000</v>
          </cell>
          <cell r="J43">
            <v>15000</v>
          </cell>
          <cell r="K43">
            <v>600000</v>
          </cell>
          <cell r="L43">
            <v>0</v>
          </cell>
          <cell r="M43">
            <v>0</v>
          </cell>
        </row>
        <row r="44">
          <cell r="C44" t="str">
            <v>점토경계블럭230x114xT76</v>
          </cell>
          <cell r="D44">
            <v>38</v>
          </cell>
          <cell r="E44" t="str">
            <v>m</v>
          </cell>
          <cell r="F44">
            <v>43000</v>
          </cell>
          <cell r="G44">
            <v>1634000</v>
          </cell>
          <cell r="H44">
            <v>15000</v>
          </cell>
          <cell r="I44">
            <v>570000</v>
          </cell>
          <cell r="J44">
            <v>28000</v>
          </cell>
          <cell r="K44">
            <v>1064000</v>
          </cell>
          <cell r="L44">
            <v>0</v>
          </cell>
          <cell r="M44">
            <v>0</v>
          </cell>
        </row>
        <row r="45">
          <cell r="C45" t="str">
            <v>집수정750x650</v>
          </cell>
          <cell r="D45">
            <v>1</v>
          </cell>
          <cell r="E45" t="str">
            <v>개소</v>
          </cell>
          <cell r="F45">
            <v>183000</v>
          </cell>
          <cell r="G45">
            <v>183000</v>
          </cell>
          <cell r="H45">
            <v>100000</v>
          </cell>
          <cell r="I45">
            <v>100000</v>
          </cell>
          <cell r="J45">
            <v>83000</v>
          </cell>
          <cell r="K45">
            <v>83000</v>
          </cell>
          <cell r="L45">
            <v>0</v>
          </cell>
          <cell r="M45">
            <v>0</v>
          </cell>
        </row>
        <row r="46">
          <cell r="C46" t="str">
            <v>트렌치W300</v>
          </cell>
          <cell r="D46">
            <v>56</v>
          </cell>
          <cell r="E46" t="str">
            <v>m</v>
          </cell>
          <cell r="F46">
            <v>74000</v>
          </cell>
          <cell r="G46">
            <v>4144000</v>
          </cell>
          <cell r="H46">
            <v>22000</v>
          </cell>
          <cell r="I46">
            <v>1232000</v>
          </cell>
          <cell r="J46">
            <v>52000</v>
          </cell>
          <cell r="K46">
            <v>2912000</v>
          </cell>
          <cell r="L46">
            <v>0</v>
          </cell>
          <cell r="M46">
            <v>0</v>
          </cell>
        </row>
        <row r="47">
          <cell r="C47" t="str">
            <v>흄관D300</v>
          </cell>
          <cell r="D47">
            <v>10</v>
          </cell>
          <cell r="E47" t="str">
            <v>m</v>
          </cell>
          <cell r="F47">
            <v>41000</v>
          </cell>
          <cell r="G47">
            <v>410000</v>
          </cell>
          <cell r="H47">
            <v>23000</v>
          </cell>
          <cell r="I47">
            <v>230000</v>
          </cell>
          <cell r="J47">
            <v>18000</v>
          </cell>
          <cell r="K47">
            <v>180000</v>
          </cell>
          <cell r="L47">
            <v>0</v>
          </cell>
          <cell r="M47">
            <v>0</v>
          </cell>
        </row>
        <row r="48">
          <cell r="G48">
            <v>82011600</v>
          </cell>
          <cell r="H48">
            <v>0</v>
          </cell>
          <cell r="I48">
            <v>18729560</v>
          </cell>
          <cell r="J48">
            <v>0</v>
          </cell>
          <cell r="K48">
            <v>63282040</v>
          </cell>
          <cell r="L48">
            <v>0</v>
          </cell>
          <cell r="M48">
            <v>0</v>
          </cell>
        </row>
        <row r="49">
          <cell r="H49">
            <v>0</v>
          </cell>
          <cell r="J49">
            <v>0</v>
          </cell>
          <cell r="L49">
            <v>0</v>
          </cell>
        </row>
        <row r="50">
          <cell r="H50">
            <v>0</v>
          </cell>
          <cell r="J50">
            <v>0</v>
          </cell>
          <cell r="L50">
            <v>0</v>
          </cell>
        </row>
        <row r="51">
          <cell r="H51">
            <v>0</v>
          </cell>
          <cell r="J51">
            <v>0</v>
          </cell>
          <cell r="L51">
            <v>0</v>
          </cell>
        </row>
        <row r="52">
          <cell r="H52">
            <v>0</v>
          </cell>
          <cell r="J52">
            <v>0</v>
          </cell>
          <cell r="L52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VXXX"/>
      <sheetName val="집계표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유원장"/>
      <sheetName val="놀이광장"/>
      <sheetName val="다목적광장"/>
      <sheetName val="6공구(당초)"/>
      <sheetName val="초기화면"/>
      <sheetName val="노임"/>
    </sheetNames>
    <sheetDataSet>
      <sheetData sheetId="0" refreshError="1"/>
      <sheetData sheetId="1" refreshError="1"/>
      <sheetData sheetId="2" refreshError="1"/>
      <sheetData sheetId="3" refreshError="1">
        <row r="4">
          <cell r="D4">
            <v>1</v>
          </cell>
          <cell r="E4" t="str">
            <v>식</v>
          </cell>
          <cell r="G4">
            <v>6247000</v>
          </cell>
          <cell r="I4">
            <v>819000</v>
          </cell>
          <cell r="K4">
            <v>5428000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48320800</v>
          </cell>
          <cell r="I5">
            <v>15129100</v>
          </cell>
          <cell r="K5">
            <v>33191700</v>
          </cell>
          <cell r="M5">
            <v>0</v>
          </cell>
        </row>
        <row r="6">
          <cell r="G6">
            <v>54567800</v>
          </cell>
          <cell r="I6">
            <v>15948100</v>
          </cell>
          <cell r="K6">
            <v>38619700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5455440</v>
          </cell>
        </row>
        <row r="8">
          <cell r="G8">
            <v>60023240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잣나무H2.5xW1.2</v>
          </cell>
          <cell r="D30">
            <v>11</v>
          </cell>
          <cell r="E30" t="str">
            <v>주</v>
          </cell>
          <cell r="F30">
            <v>20400</v>
          </cell>
          <cell r="G30">
            <v>224400</v>
          </cell>
          <cell r="H30">
            <v>9000</v>
          </cell>
          <cell r="I30">
            <v>99000</v>
          </cell>
          <cell r="J30">
            <v>11400</v>
          </cell>
          <cell r="K30">
            <v>125400</v>
          </cell>
          <cell r="L30">
            <v>0</v>
          </cell>
          <cell r="M30">
            <v>0</v>
          </cell>
        </row>
        <row r="31">
          <cell r="C31" t="str">
            <v>감나무H4.0xR15</v>
          </cell>
          <cell r="D31">
            <v>1</v>
          </cell>
          <cell r="E31" t="str">
            <v>주</v>
          </cell>
          <cell r="F31">
            <v>187500</v>
          </cell>
          <cell r="G31">
            <v>187500</v>
          </cell>
          <cell r="H31">
            <v>45000</v>
          </cell>
          <cell r="I31">
            <v>45000</v>
          </cell>
          <cell r="J31">
            <v>142500</v>
          </cell>
          <cell r="K31">
            <v>142500</v>
          </cell>
          <cell r="L31">
            <v>0</v>
          </cell>
          <cell r="M31">
            <v>0</v>
          </cell>
        </row>
        <row r="32">
          <cell r="C32" t="str">
            <v>꽃사과H2.5xR6</v>
          </cell>
          <cell r="D32">
            <v>9</v>
          </cell>
          <cell r="E32" t="str">
            <v>주</v>
          </cell>
          <cell r="F32">
            <v>43250</v>
          </cell>
          <cell r="G32">
            <v>389250</v>
          </cell>
          <cell r="H32">
            <v>10000</v>
          </cell>
          <cell r="I32">
            <v>90000</v>
          </cell>
          <cell r="J32">
            <v>33250</v>
          </cell>
          <cell r="K32">
            <v>299250</v>
          </cell>
          <cell r="L32">
            <v>0</v>
          </cell>
          <cell r="M32">
            <v>0</v>
          </cell>
        </row>
        <row r="33">
          <cell r="C33" t="str">
            <v>느티나무H4.0xR15</v>
          </cell>
          <cell r="D33">
            <v>7</v>
          </cell>
          <cell r="E33" t="str">
            <v>주</v>
          </cell>
          <cell r="F33">
            <v>311000</v>
          </cell>
          <cell r="G33">
            <v>2177000</v>
          </cell>
          <cell r="H33">
            <v>45000</v>
          </cell>
          <cell r="I33">
            <v>315000</v>
          </cell>
          <cell r="J33">
            <v>266000</v>
          </cell>
          <cell r="K33">
            <v>1862000</v>
          </cell>
          <cell r="L33">
            <v>0</v>
          </cell>
          <cell r="M33">
            <v>0</v>
          </cell>
        </row>
        <row r="34">
          <cell r="C34" t="str">
            <v>은행나무H4.5xB30</v>
          </cell>
          <cell r="D34">
            <v>1</v>
          </cell>
          <cell r="E34" t="str">
            <v>주</v>
          </cell>
          <cell r="F34">
            <v>2545000</v>
          </cell>
          <cell r="G34">
            <v>2545000</v>
          </cell>
          <cell r="H34">
            <v>170000</v>
          </cell>
          <cell r="I34">
            <v>170000</v>
          </cell>
          <cell r="J34">
            <v>2375000</v>
          </cell>
          <cell r="K34">
            <v>2375000</v>
          </cell>
          <cell r="L34">
            <v>0</v>
          </cell>
          <cell r="M34">
            <v>0</v>
          </cell>
        </row>
        <row r="35">
          <cell r="C35" t="str">
            <v>청단풍H2.5xR8</v>
          </cell>
          <cell r="D35">
            <v>5</v>
          </cell>
          <cell r="E35" t="str">
            <v>주</v>
          </cell>
          <cell r="F35">
            <v>81750</v>
          </cell>
          <cell r="G35">
            <v>408750</v>
          </cell>
          <cell r="H35">
            <v>20000</v>
          </cell>
          <cell r="I35">
            <v>100000</v>
          </cell>
          <cell r="J35">
            <v>61750</v>
          </cell>
          <cell r="K35">
            <v>308750</v>
          </cell>
          <cell r="L35">
            <v>0</v>
          </cell>
          <cell r="M35">
            <v>0</v>
          </cell>
        </row>
        <row r="36">
          <cell r="C36" t="str">
            <v>지주목삼발이소형</v>
          </cell>
          <cell r="D36">
            <v>25</v>
          </cell>
          <cell r="E36" t="str">
            <v>조</v>
          </cell>
          <cell r="F36">
            <v>4500</v>
          </cell>
          <cell r="G36">
            <v>112500</v>
          </cell>
          <cell r="H36">
            <v>0</v>
          </cell>
          <cell r="I36">
            <v>0</v>
          </cell>
          <cell r="J36">
            <v>4500</v>
          </cell>
          <cell r="K36">
            <v>112500</v>
          </cell>
          <cell r="L36">
            <v>0</v>
          </cell>
          <cell r="M36">
            <v>0</v>
          </cell>
        </row>
        <row r="37">
          <cell r="C37" t="str">
            <v>지주목삼발이대형</v>
          </cell>
          <cell r="D37">
            <v>2</v>
          </cell>
          <cell r="E37" t="str">
            <v>조</v>
          </cell>
          <cell r="F37">
            <v>6500</v>
          </cell>
          <cell r="G37">
            <v>13000</v>
          </cell>
          <cell r="H37">
            <v>0</v>
          </cell>
          <cell r="I37">
            <v>0</v>
          </cell>
          <cell r="J37">
            <v>6500</v>
          </cell>
          <cell r="K37">
            <v>13000</v>
          </cell>
          <cell r="L37">
            <v>0</v>
          </cell>
          <cell r="M37">
            <v>0</v>
          </cell>
        </row>
        <row r="38">
          <cell r="C38" t="str">
            <v>지주목철재지주대</v>
          </cell>
          <cell r="D38">
            <v>7</v>
          </cell>
          <cell r="E38" t="str">
            <v>조</v>
          </cell>
          <cell r="F38">
            <v>15000</v>
          </cell>
          <cell r="G38">
            <v>105000</v>
          </cell>
          <cell r="H38">
            <v>0</v>
          </cell>
          <cell r="I38">
            <v>0</v>
          </cell>
          <cell r="J38">
            <v>15000</v>
          </cell>
          <cell r="K38">
            <v>105000</v>
          </cell>
          <cell r="L38">
            <v>0</v>
          </cell>
          <cell r="M38">
            <v>0</v>
          </cell>
        </row>
        <row r="39">
          <cell r="C39" t="str">
            <v>부엽토유기질비료</v>
          </cell>
          <cell r="D39">
            <v>470</v>
          </cell>
          <cell r="E39" t="str">
            <v>kg</v>
          </cell>
          <cell r="F39">
            <v>180</v>
          </cell>
          <cell r="G39">
            <v>84600</v>
          </cell>
          <cell r="H39">
            <v>0</v>
          </cell>
          <cell r="I39">
            <v>0</v>
          </cell>
          <cell r="J39">
            <v>180</v>
          </cell>
          <cell r="K39">
            <v>84600</v>
          </cell>
          <cell r="L39">
            <v>0</v>
          </cell>
          <cell r="M39">
            <v>0</v>
          </cell>
        </row>
        <row r="40">
          <cell r="G40">
            <v>6247000</v>
          </cell>
          <cell r="I40">
            <v>819000</v>
          </cell>
          <cell r="K40">
            <v>5428000</v>
          </cell>
          <cell r="M40">
            <v>0</v>
          </cell>
        </row>
        <row r="56">
          <cell r="C56" t="str">
            <v>성조합놀이대QG0618</v>
          </cell>
          <cell r="D56">
            <v>1</v>
          </cell>
          <cell r="E56" t="str">
            <v>EA</v>
          </cell>
          <cell r="F56">
            <v>23000000</v>
          </cell>
          <cell r="G56">
            <v>23000000</v>
          </cell>
          <cell r="H56">
            <v>7000000</v>
          </cell>
          <cell r="I56">
            <v>7000000</v>
          </cell>
          <cell r="J56">
            <v>16000000</v>
          </cell>
          <cell r="K56">
            <v>16000000</v>
          </cell>
          <cell r="L56">
            <v>0</v>
          </cell>
          <cell r="M56">
            <v>0</v>
          </cell>
        </row>
        <row r="57">
          <cell r="C57" t="str">
            <v>그네20214</v>
          </cell>
          <cell r="D57">
            <v>1</v>
          </cell>
          <cell r="E57" t="str">
            <v>EA</v>
          </cell>
          <cell r="F57">
            <v>1000000</v>
          </cell>
          <cell r="G57">
            <v>1000000</v>
          </cell>
          <cell r="H57">
            <v>310000</v>
          </cell>
          <cell r="I57">
            <v>310000</v>
          </cell>
          <cell r="J57">
            <v>690000</v>
          </cell>
          <cell r="K57">
            <v>690000</v>
          </cell>
          <cell r="L57">
            <v>0</v>
          </cell>
          <cell r="M57">
            <v>0</v>
          </cell>
        </row>
        <row r="58">
          <cell r="C58" t="str">
            <v>흔들놀이40,44,45</v>
          </cell>
          <cell r="D58">
            <v>3</v>
          </cell>
          <cell r="E58" t="str">
            <v>EA</v>
          </cell>
          <cell r="F58">
            <v>1000000</v>
          </cell>
          <cell r="G58">
            <v>3000000</v>
          </cell>
          <cell r="H58">
            <v>300000</v>
          </cell>
          <cell r="I58">
            <v>900000</v>
          </cell>
          <cell r="J58">
            <v>700000</v>
          </cell>
          <cell r="K58">
            <v>2100000</v>
          </cell>
          <cell r="L58">
            <v>0</v>
          </cell>
          <cell r="M58">
            <v>0</v>
          </cell>
        </row>
        <row r="59">
          <cell r="C59" t="str">
            <v>사각파고라4000x4000</v>
          </cell>
          <cell r="D59">
            <v>1</v>
          </cell>
          <cell r="E59" t="str">
            <v>EA</v>
          </cell>
          <cell r="F59">
            <v>4500000</v>
          </cell>
          <cell r="G59">
            <v>4500000</v>
          </cell>
          <cell r="H59">
            <v>800000</v>
          </cell>
          <cell r="I59">
            <v>800000</v>
          </cell>
          <cell r="J59">
            <v>3700000</v>
          </cell>
          <cell r="K59">
            <v>3700000</v>
          </cell>
          <cell r="L59">
            <v>0</v>
          </cell>
          <cell r="M59">
            <v>0</v>
          </cell>
        </row>
        <row r="60">
          <cell r="C60" t="str">
            <v>평의자W460xL1800</v>
          </cell>
          <cell r="D60">
            <v>3</v>
          </cell>
          <cell r="E60" t="str">
            <v>EA</v>
          </cell>
          <cell r="F60">
            <v>235000</v>
          </cell>
          <cell r="G60">
            <v>705000</v>
          </cell>
          <cell r="H60">
            <v>55000</v>
          </cell>
          <cell r="I60">
            <v>165000</v>
          </cell>
          <cell r="J60">
            <v>180000</v>
          </cell>
          <cell r="K60">
            <v>540000</v>
          </cell>
          <cell r="L60">
            <v>0</v>
          </cell>
          <cell r="M60">
            <v>0</v>
          </cell>
        </row>
        <row r="61">
          <cell r="C61" t="str">
            <v>앉음벽L6.5,H=VAR</v>
          </cell>
          <cell r="D61">
            <v>2</v>
          </cell>
          <cell r="E61" t="str">
            <v>EA</v>
          </cell>
          <cell r="F61">
            <v>1650000</v>
          </cell>
          <cell r="G61">
            <v>3300000</v>
          </cell>
          <cell r="H61">
            <v>770000</v>
          </cell>
          <cell r="I61">
            <v>1540000</v>
          </cell>
          <cell r="J61">
            <v>880000</v>
          </cell>
          <cell r="K61">
            <v>1760000</v>
          </cell>
          <cell r="L61">
            <v>0</v>
          </cell>
          <cell r="M61">
            <v>0</v>
          </cell>
        </row>
        <row r="62">
          <cell r="C62" t="str">
            <v>안내판W1100xH1200</v>
          </cell>
          <cell r="D62">
            <v>1</v>
          </cell>
          <cell r="E62" t="str">
            <v>EA</v>
          </cell>
          <cell r="F62">
            <v>1200000</v>
          </cell>
          <cell r="G62">
            <v>1200000</v>
          </cell>
          <cell r="H62">
            <v>200000</v>
          </cell>
          <cell r="I62">
            <v>200000</v>
          </cell>
          <cell r="J62">
            <v>1000000</v>
          </cell>
          <cell r="K62">
            <v>1000000</v>
          </cell>
          <cell r="L62">
            <v>0</v>
          </cell>
          <cell r="M62">
            <v>0</v>
          </cell>
        </row>
        <row r="63">
          <cell r="C63" t="str">
            <v>화단박스H450</v>
          </cell>
          <cell r="D63">
            <v>19</v>
          </cell>
          <cell r="E63" t="str">
            <v>m</v>
          </cell>
          <cell r="F63">
            <v>100000</v>
          </cell>
          <cell r="G63">
            <v>1900000</v>
          </cell>
          <cell r="H63">
            <v>25000</v>
          </cell>
          <cell r="I63">
            <v>475000</v>
          </cell>
          <cell r="J63">
            <v>75000</v>
          </cell>
          <cell r="K63">
            <v>1425000</v>
          </cell>
          <cell r="L63">
            <v>0</v>
          </cell>
          <cell r="M63">
            <v>0</v>
          </cell>
        </row>
        <row r="64">
          <cell r="C64" t="str">
            <v>수목보호홀덮개1370x1370</v>
          </cell>
          <cell r="D64">
            <v>2</v>
          </cell>
          <cell r="E64" t="str">
            <v>EA</v>
          </cell>
          <cell r="F64">
            <v>150000</v>
          </cell>
          <cell r="G64">
            <v>300000</v>
          </cell>
          <cell r="H64">
            <v>20000</v>
          </cell>
          <cell r="I64">
            <v>40000</v>
          </cell>
          <cell r="J64">
            <v>130000</v>
          </cell>
          <cell r="K64">
            <v>260000</v>
          </cell>
          <cell r="L64">
            <v>0</v>
          </cell>
          <cell r="M64">
            <v>0</v>
          </cell>
        </row>
        <row r="65">
          <cell r="C65" t="str">
            <v>모래포설T=300</v>
          </cell>
          <cell r="D65">
            <v>213</v>
          </cell>
          <cell r="E65" t="str">
            <v>m2</v>
          </cell>
          <cell r="F65">
            <v>8500</v>
          </cell>
          <cell r="G65">
            <v>1810500</v>
          </cell>
          <cell r="H65">
            <v>4500</v>
          </cell>
          <cell r="I65">
            <v>958500</v>
          </cell>
          <cell r="J65">
            <v>4000</v>
          </cell>
          <cell r="K65">
            <v>852000</v>
          </cell>
          <cell r="L65">
            <v>0</v>
          </cell>
          <cell r="M65">
            <v>0</v>
          </cell>
        </row>
        <row r="66">
          <cell r="C66" t="str">
            <v>모래막이W=190</v>
          </cell>
          <cell r="D66">
            <v>62</v>
          </cell>
          <cell r="E66" t="str">
            <v>m</v>
          </cell>
          <cell r="F66">
            <v>25900</v>
          </cell>
          <cell r="G66">
            <v>1605800</v>
          </cell>
          <cell r="H66">
            <v>17000</v>
          </cell>
          <cell r="I66">
            <v>1054000</v>
          </cell>
          <cell r="J66">
            <v>8900</v>
          </cell>
          <cell r="K66">
            <v>551800</v>
          </cell>
          <cell r="L66">
            <v>0</v>
          </cell>
          <cell r="M66">
            <v>0</v>
          </cell>
        </row>
        <row r="67">
          <cell r="C67" t="str">
            <v>점토벽돌포장230x114xT60,핑크</v>
          </cell>
          <cell r="D67">
            <v>10</v>
          </cell>
          <cell r="E67" t="str">
            <v>m2</v>
          </cell>
          <cell r="F67">
            <v>38000</v>
          </cell>
          <cell r="G67">
            <v>380000</v>
          </cell>
          <cell r="H67">
            <v>7200</v>
          </cell>
          <cell r="I67">
            <v>72000</v>
          </cell>
          <cell r="J67">
            <v>30800</v>
          </cell>
          <cell r="K67">
            <v>308000</v>
          </cell>
          <cell r="L67">
            <v>0</v>
          </cell>
          <cell r="M67">
            <v>0</v>
          </cell>
        </row>
        <row r="68">
          <cell r="C68" t="str">
            <v>점토벽돌포장230x114xT60,아이보리</v>
          </cell>
          <cell r="D68">
            <v>83</v>
          </cell>
          <cell r="E68" t="str">
            <v>m2</v>
          </cell>
          <cell r="F68">
            <v>38000</v>
          </cell>
          <cell r="G68">
            <v>3154000</v>
          </cell>
          <cell r="H68">
            <v>7200</v>
          </cell>
          <cell r="I68">
            <v>597600</v>
          </cell>
          <cell r="J68">
            <v>30800</v>
          </cell>
          <cell r="K68">
            <v>2556400</v>
          </cell>
          <cell r="L68">
            <v>0</v>
          </cell>
          <cell r="M68">
            <v>0</v>
          </cell>
        </row>
        <row r="69">
          <cell r="C69" t="str">
            <v>점토경계블럭230x114xT76</v>
          </cell>
          <cell r="D69">
            <v>30.5</v>
          </cell>
          <cell r="E69" t="str">
            <v>m</v>
          </cell>
          <cell r="F69">
            <v>43000</v>
          </cell>
          <cell r="G69">
            <v>1311500</v>
          </cell>
          <cell r="H69">
            <v>15000</v>
          </cell>
          <cell r="I69">
            <v>457500</v>
          </cell>
          <cell r="J69">
            <v>28000</v>
          </cell>
          <cell r="K69">
            <v>854000</v>
          </cell>
          <cell r="L69">
            <v>0</v>
          </cell>
          <cell r="M69">
            <v>0</v>
          </cell>
        </row>
        <row r="70">
          <cell r="C70" t="str">
            <v>포장경계석120x120x1000,직선</v>
          </cell>
          <cell r="D70">
            <v>2</v>
          </cell>
          <cell r="E70" t="str">
            <v>m</v>
          </cell>
          <cell r="F70">
            <v>22000</v>
          </cell>
          <cell r="G70">
            <v>44000</v>
          </cell>
          <cell r="H70">
            <v>7000</v>
          </cell>
          <cell r="I70">
            <v>14000</v>
          </cell>
          <cell r="J70">
            <v>15000</v>
          </cell>
          <cell r="K70">
            <v>30000</v>
          </cell>
          <cell r="L70">
            <v>0</v>
          </cell>
          <cell r="M70">
            <v>0</v>
          </cell>
        </row>
        <row r="71">
          <cell r="C71" t="str">
            <v>집수정750x650</v>
          </cell>
          <cell r="D71">
            <v>1</v>
          </cell>
          <cell r="E71" t="str">
            <v>개소</v>
          </cell>
          <cell r="F71">
            <v>183000</v>
          </cell>
          <cell r="G71">
            <v>183000</v>
          </cell>
          <cell r="H71">
            <v>100000</v>
          </cell>
          <cell r="I71">
            <v>100000</v>
          </cell>
          <cell r="J71">
            <v>83000</v>
          </cell>
          <cell r="K71">
            <v>83000</v>
          </cell>
          <cell r="L71">
            <v>0</v>
          </cell>
          <cell r="M71">
            <v>0</v>
          </cell>
        </row>
        <row r="72">
          <cell r="C72" t="str">
            <v>흄관D300</v>
          </cell>
          <cell r="D72">
            <v>4</v>
          </cell>
          <cell r="E72" t="str">
            <v>m</v>
          </cell>
          <cell r="F72">
            <v>41000</v>
          </cell>
          <cell r="G72">
            <v>164000</v>
          </cell>
          <cell r="H72">
            <v>23000</v>
          </cell>
          <cell r="I72">
            <v>92000</v>
          </cell>
          <cell r="J72">
            <v>18000</v>
          </cell>
          <cell r="K72">
            <v>72000</v>
          </cell>
          <cell r="L72">
            <v>0</v>
          </cell>
          <cell r="M72">
            <v>0</v>
          </cell>
        </row>
        <row r="73">
          <cell r="C73" t="str">
            <v>맹암거(간선)D150</v>
          </cell>
          <cell r="D73">
            <v>25</v>
          </cell>
          <cell r="E73" t="str">
            <v>m</v>
          </cell>
          <cell r="F73">
            <v>13500</v>
          </cell>
          <cell r="G73">
            <v>337500</v>
          </cell>
          <cell r="H73">
            <v>6000</v>
          </cell>
          <cell r="I73">
            <v>150000</v>
          </cell>
          <cell r="J73">
            <v>7500</v>
          </cell>
          <cell r="K73">
            <v>187500</v>
          </cell>
          <cell r="L73">
            <v>0</v>
          </cell>
          <cell r="M73">
            <v>0</v>
          </cell>
        </row>
        <row r="74">
          <cell r="C74" t="str">
            <v>맹암거(지선)D100</v>
          </cell>
          <cell r="D74">
            <v>37</v>
          </cell>
          <cell r="E74" t="str">
            <v>m</v>
          </cell>
          <cell r="F74">
            <v>11500</v>
          </cell>
          <cell r="G74">
            <v>425500</v>
          </cell>
          <cell r="H74">
            <v>5500</v>
          </cell>
          <cell r="I74">
            <v>203500</v>
          </cell>
          <cell r="J74">
            <v>6000</v>
          </cell>
          <cell r="K74">
            <v>222000</v>
          </cell>
          <cell r="L74">
            <v>0</v>
          </cell>
          <cell r="M74">
            <v>0</v>
          </cell>
        </row>
        <row r="75">
          <cell r="G75">
            <v>48320800</v>
          </cell>
          <cell r="H75">
            <v>0</v>
          </cell>
          <cell r="I75">
            <v>15129100</v>
          </cell>
          <cell r="K75">
            <v>33191700</v>
          </cell>
          <cell r="M75">
            <v>0</v>
          </cell>
        </row>
        <row r="76">
          <cell r="H76">
            <v>0</v>
          </cell>
        </row>
      </sheetData>
      <sheetData sheetId="4" refreshError="1">
        <row r="4">
          <cell r="D4">
            <v>1</v>
          </cell>
          <cell r="E4" t="str">
            <v>식</v>
          </cell>
          <cell r="G4">
            <v>3982230</v>
          </cell>
          <cell r="I4">
            <v>667000</v>
          </cell>
          <cell r="K4">
            <v>3315230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63374800</v>
          </cell>
          <cell r="I5">
            <v>18325900</v>
          </cell>
          <cell r="K5">
            <v>45048900</v>
          </cell>
          <cell r="M5">
            <v>0</v>
          </cell>
        </row>
        <row r="6">
          <cell r="G6">
            <v>67357030</v>
          </cell>
          <cell r="I6">
            <v>18992900</v>
          </cell>
          <cell r="K6">
            <v>48364130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6734049</v>
          </cell>
        </row>
        <row r="8">
          <cell r="G8">
            <v>74091079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구상나무H2.5xW1.0</v>
          </cell>
          <cell r="D30">
            <v>6</v>
          </cell>
          <cell r="E30" t="str">
            <v>주</v>
          </cell>
          <cell r="F30">
            <v>151500</v>
          </cell>
          <cell r="G30">
            <v>909000</v>
          </cell>
          <cell r="H30">
            <v>9000</v>
          </cell>
          <cell r="I30">
            <v>54000</v>
          </cell>
          <cell r="J30">
            <v>142500</v>
          </cell>
          <cell r="K30">
            <v>855000</v>
          </cell>
          <cell r="L30">
            <v>0</v>
          </cell>
          <cell r="M30">
            <v>0</v>
          </cell>
        </row>
        <row r="31">
          <cell r="C31" t="str">
            <v>주목H1.5xW0.8</v>
          </cell>
          <cell r="D31">
            <v>2</v>
          </cell>
          <cell r="E31" t="str">
            <v>주</v>
          </cell>
          <cell r="F31">
            <v>89500</v>
          </cell>
          <cell r="G31">
            <v>179000</v>
          </cell>
          <cell r="H31">
            <v>4000</v>
          </cell>
          <cell r="I31">
            <v>8000</v>
          </cell>
          <cell r="J31">
            <v>85500</v>
          </cell>
          <cell r="K31">
            <v>171000</v>
          </cell>
          <cell r="L31">
            <v>0</v>
          </cell>
          <cell r="M31">
            <v>0</v>
          </cell>
        </row>
        <row r="32">
          <cell r="C32" t="str">
            <v>대추나무H4.0xR15</v>
          </cell>
          <cell r="D32">
            <v>2</v>
          </cell>
          <cell r="E32" t="str">
            <v>주</v>
          </cell>
          <cell r="F32">
            <v>235000</v>
          </cell>
          <cell r="G32">
            <v>470000</v>
          </cell>
          <cell r="H32">
            <v>45000</v>
          </cell>
          <cell r="I32">
            <v>90000</v>
          </cell>
          <cell r="J32">
            <v>190000</v>
          </cell>
          <cell r="K32">
            <v>380000</v>
          </cell>
          <cell r="L32">
            <v>0</v>
          </cell>
          <cell r="M32">
            <v>0</v>
          </cell>
        </row>
        <row r="33">
          <cell r="C33" t="str">
            <v>낙우송H3.5xB6</v>
          </cell>
          <cell r="D33">
            <v>7</v>
          </cell>
          <cell r="E33" t="str">
            <v>주</v>
          </cell>
          <cell r="F33">
            <v>77000</v>
          </cell>
          <cell r="G33">
            <v>539000</v>
          </cell>
          <cell r="H33">
            <v>20000</v>
          </cell>
          <cell r="I33">
            <v>140000</v>
          </cell>
          <cell r="J33">
            <v>57000</v>
          </cell>
          <cell r="K33">
            <v>399000</v>
          </cell>
          <cell r="L33">
            <v>0</v>
          </cell>
          <cell r="M33">
            <v>0</v>
          </cell>
        </row>
        <row r="34">
          <cell r="C34" t="str">
            <v>벗나무H3.0xB8</v>
          </cell>
          <cell r="D34">
            <v>5</v>
          </cell>
          <cell r="E34" t="str">
            <v>주</v>
          </cell>
          <cell r="F34">
            <v>96250</v>
          </cell>
          <cell r="G34">
            <v>481250</v>
          </cell>
          <cell r="H34">
            <v>25000</v>
          </cell>
          <cell r="I34">
            <v>125000</v>
          </cell>
          <cell r="J34">
            <v>71250</v>
          </cell>
          <cell r="K34">
            <v>356250</v>
          </cell>
          <cell r="L34">
            <v>0</v>
          </cell>
          <cell r="M34">
            <v>0</v>
          </cell>
        </row>
        <row r="35">
          <cell r="C35" t="str">
            <v>청단풍H3.0xR10</v>
          </cell>
          <cell r="D35">
            <v>10</v>
          </cell>
          <cell r="E35" t="str">
            <v>주</v>
          </cell>
          <cell r="F35">
            <v>120000</v>
          </cell>
          <cell r="G35">
            <v>1200000</v>
          </cell>
          <cell r="H35">
            <v>25000</v>
          </cell>
          <cell r="I35">
            <v>250000</v>
          </cell>
          <cell r="J35">
            <v>95000</v>
          </cell>
          <cell r="K35">
            <v>950000</v>
          </cell>
          <cell r="L35">
            <v>0</v>
          </cell>
          <cell r="M35">
            <v>0</v>
          </cell>
        </row>
        <row r="36">
          <cell r="C36" t="str">
            <v>지주목삼발이소형</v>
          </cell>
          <cell r="D36">
            <v>30</v>
          </cell>
          <cell r="E36" t="str">
            <v>조</v>
          </cell>
          <cell r="F36">
            <v>4500</v>
          </cell>
          <cell r="G36">
            <v>135000</v>
          </cell>
          <cell r="H36">
            <v>0</v>
          </cell>
          <cell r="I36">
            <v>0</v>
          </cell>
          <cell r="J36">
            <v>4500</v>
          </cell>
          <cell r="K36">
            <v>135000</v>
          </cell>
          <cell r="L36">
            <v>0</v>
          </cell>
          <cell r="M36">
            <v>0</v>
          </cell>
        </row>
        <row r="37">
          <cell r="C37" t="str">
            <v>지주목삼발이대형</v>
          </cell>
          <cell r="D37">
            <v>2</v>
          </cell>
          <cell r="E37" t="str">
            <v>조</v>
          </cell>
          <cell r="F37">
            <v>6500</v>
          </cell>
          <cell r="G37">
            <v>13000</v>
          </cell>
          <cell r="H37">
            <v>0</v>
          </cell>
          <cell r="I37">
            <v>0</v>
          </cell>
          <cell r="J37">
            <v>6500</v>
          </cell>
          <cell r="K37">
            <v>13000</v>
          </cell>
          <cell r="L37">
            <v>0</v>
          </cell>
          <cell r="M37">
            <v>0</v>
          </cell>
        </row>
        <row r="38">
          <cell r="C38" t="str">
            <v>부엽토유기질비료</v>
          </cell>
          <cell r="D38">
            <v>311</v>
          </cell>
          <cell r="E38" t="str">
            <v>kg</v>
          </cell>
          <cell r="F38">
            <v>180</v>
          </cell>
          <cell r="G38">
            <v>55980</v>
          </cell>
          <cell r="H38">
            <v>0</v>
          </cell>
          <cell r="I38">
            <v>0</v>
          </cell>
          <cell r="J38">
            <v>180</v>
          </cell>
          <cell r="K38">
            <v>55980</v>
          </cell>
          <cell r="L38">
            <v>0</v>
          </cell>
          <cell r="M38">
            <v>0</v>
          </cell>
        </row>
        <row r="39">
          <cell r="C39" t="e">
            <v>#VALUE!</v>
          </cell>
          <cell r="G39">
            <v>3982230</v>
          </cell>
          <cell r="I39">
            <v>667000</v>
          </cell>
          <cell r="K39">
            <v>3315230</v>
          </cell>
          <cell r="M39">
            <v>0</v>
          </cell>
        </row>
        <row r="40">
          <cell r="C40" t="e">
            <v>#VALUE!</v>
          </cell>
        </row>
        <row r="41">
          <cell r="C41" t="e">
            <v>#VALUE!</v>
          </cell>
        </row>
        <row r="42">
          <cell r="C42" t="e">
            <v>#VALUE!</v>
          </cell>
        </row>
        <row r="43">
          <cell r="C43" t="e">
            <v>#VALUE!</v>
          </cell>
        </row>
        <row r="44">
          <cell r="C44" t="e">
            <v>#VALUE!</v>
          </cell>
        </row>
        <row r="45">
          <cell r="C45" t="e">
            <v>#VALUE!</v>
          </cell>
        </row>
        <row r="46">
          <cell r="C46" t="e">
            <v>#VALUE!</v>
          </cell>
        </row>
        <row r="47">
          <cell r="C47" t="e">
            <v>#VALUE!</v>
          </cell>
        </row>
        <row r="48">
          <cell r="C48" t="e">
            <v>#VALUE!</v>
          </cell>
        </row>
        <row r="49">
          <cell r="C49" t="e">
            <v>#VALUE!</v>
          </cell>
        </row>
        <row r="50">
          <cell r="C50" t="e">
            <v>#VALUE!</v>
          </cell>
        </row>
        <row r="51">
          <cell r="C51" t="e">
            <v>#VALUE!</v>
          </cell>
        </row>
        <row r="52">
          <cell r="C52" t="e">
            <v>#VALUE!</v>
          </cell>
        </row>
        <row r="53">
          <cell r="C53" t="e">
            <v>#VALUE!</v>
          </cell>
        </row>
        <row r="54">
          <cell r="C54" t="e">
            <v>#VALUE!</v>
          </cell>
        </row>
        <row r="55">
          <cell r="C55" t="e">
            <v>#VALUE!</v>
          </cell>
        </row>
        <row r="56">
          <cell r="C56" t="str">
            <v>별자리조합놀이대QG0272</v>
          </cell>
          <cell r="D56">
            <v>1</v>
          </cell>
          <cell r="E56" t="str">
            <v>EA</v>
          </cell>
          <cell r="F56">
            <v>26000000</v>
          </cell>
          <cell r="G56">
            <v>26000000</v>
          </cell>
          <cell r="H56">
            <v>7900000</v>
          </cell>
          <cell r="I56">
            <v>7900000</v>
          </cell>
          <cell r="J56">
            <v>18100000</v>
          </cell>
          <cell r="K56">
            <v>18100000</v>
          </cell>
          <cell r="L56">
            <v>0</v>
          </cell>
          <cell r="M56">
            <v>0</v>
          </cell>
        </row>
        <row r="57">
          <cell r="C57" t="str">
            <v>왈츠흔들놀이112340</v>
          </cell>
          <cell r="D57">
            <v>1</v>
          </cell>
          <cell r="E57" t="str">
            <v>EA</v>
          </cell>
          <cell r="F57">
            <v>3300000</v>
          </cell>
          <cell r="G57">
            <v>3300000</v>
          </cell>
          <cell r="H57">
            <v>1000000</v>
          </cell>
          <cell r="I57">
            <v>1000000</v>
          </cell>
          <cell r="J57">
            <v>2300000</v>
          </cell>
          <cell r="K57">
            <v>2300000</v>
          </cell>
          <cell r="L57">
            <v>0</v>
          </cell>
          <cell r="M57">
            <v>0</v>
          </cell>
        </row>
        <row r="58">
          <cell r="C58" t="str">
            <v>흔들놀이40,44,45</v>
          </cell>
          <cell r="D58">
            <v>2</v>
          </cell>
          <cell r="E58" t="str">
            <v>EA</v>
          </cell>
          <cell r="F58">
            <v>1000000</v>
          </cell>
          <cell r="G58">
            <v>2000000</v>
          </cell>
          <cell r="H58">
            <v>300000</v>
          </cell>
          <cell r="I58">
            <v>600000</v>
          </cell>
          <cell r="J58">
            <v>700000</v>
          </cell>
          <cell r="K58">
            <v>1400000</v>
          </cell>
          <cell r="L58">
            <v>0</v>
          </cell>
          <cell r="M58">
            <v>0</v>
          </cell>
        </row>
        <row r="59">
          <cell r="C59" t="str">
            <v>유아비행기QG0867</v>
          </cell>
          <cell r="D59">
            <v>1</v>
          </cell>
          <cell r="E59" t="str">
            <v>EA</v>
          </cell>
          <cell r="F59">
            <v>2500000</v>
          </cell>
          <cell r="G59">
            <v>2500000</v>
          </cell>
          <cell r="H59">
            <v>700000</v>
          </cell>
          <cell r="I59">
            <v>700000</v>
          </cell>
          <cell r="J59">
            <v>1800000</v>
          </cell>
          <cell r="K59">
            <v>1800000</v>
          </cell>
          <cell r="L59">
            <v>0</v>
          </cell>
          <cell r="M59">
            <v>0</v>
          </cell>
        </row>
        <row r="60">
          <cell r="C60" t="str">
            <v>사각파고라4000x4000</v>
          </cell>
          <cell r="D60">
            <v>1</v>
          </cell>
          <cell r="E60" t="str">
            <v>EA</v>
          </cell>
          <cell r="F60">
            <v>4500000</v>
          </cell>
          <cell r="G60">
            <v>4500000</v>
          </cell>
          <cell r="H60">
            <v>800000</v>
          </cell>
          <cell r="I60">
            <v>800000</v>
          </cell>
          <cell r="J60">
            <v>3700000</v>
          </cell>
          <cell r="K60">
            <v>3700000</v>
          </cell>
          <cell r="L60">
            <v>0</v>
          </cell>
          <cell r="M60">
            <v>0</v>
          </cell>
        </row>
        <row r="61">
          <cell r="C61" t="str">
            <v>평의자W460xL1800</v>
          </cell>
          <cell r="D61">
            <v>3</v>
          </cell>
          <cell r="E61" t="str">
            <v>EA</v>
          </cell>
          <cell r="F61">
            <v>235000</v>
          </cell>
          <cell r="G61">
            <v>705000</v>
          </cell>
          <cell r="H61">
            <v>55000</v>
          </cell>
          <cell r="I61">
            <v>165000</v>
          </cell>
          <cell r="J61">
            <v>180000</v>
          </cell>
          <cell r="K61">
            <v>540000</v>
          </cell>
          <cell r="L61">
            <v>0</v>
          </cell>
          <cell r="M61">
            <v>0</v>
          </cell>
        </row>
        <row r="62">
          <cell r="C62" t="str">
            <v>등의자W660xL1800</v>
          </cell>
          <cell r="D62">
            <v>3</v>
          </cell>
          <cell r="E62" t="str">
            <v>EA</v>
          </cell>
          <cell r="F62">
            <v>388000</v>
          </cell>
          <cell r="G62">
            <v>1164000</v>
          </cell>
          <cell r="H62">
            <v>38000</v>
          </cell>
          <cell r="I62">
            <v>114000</v>
          </cell>
          <cell r="J62">
            <v>350000</v>
          </cell>
          <cell r="K62">
            <v>1050000</v>
          </cell>
          <cell r="L62">
            <v>0</v>
          </cell>
          <cell r="M62">
            <v>0</v>
          </cell>
        </row>
        <row r="63">
          <cell r="C63" t="str">
            <v>원형플랜터(조적)H450,D2000</v>
          </cell>
          <cell r="D63">
            <v>1</v>
          </cell>
          <cell r="E63" t="str">
            <v>EA</v>
          </cell>
          <cell r="F63">
            <v>780000</v>
          </cell>
          <cell r="G63">
            <v>780000</v>
          </cell>
          <cell r="H63">
            <v>280000</v>
          </cell>
          <cell r="I63">
            <v>280000</v>
          </cell>
          <cell r="J63">
            <v>500000</v>
          </cell>
          <cell r="K63">
            <v>500000</v>
          </cell>
          <cell r="L63">
            <v>0</v>
          </cell>
          <cell r="M63">
            <v>0</v>
          </cell>
        </row>
        <row r="64">
          <cell r="C64" t="str">
            <v>안내판W1100xH1200</v>
          </cell>
          <cell r="D64">
            <v>1</v>
          </cell>
          <cell r="E64" t="str">
            <v>EA</v>
          </cell>
          <cell r="F64">
            <v>1200000</v>
          </cell>
          <cell r="G64">
            <v>1200000</v>
          </cell>
          <cell r="H64">
            <v>200000</v>
          </cell>
          <cell r="I64">
            <v>200000</v>
          </cell>
          <cell r="J64">
            <v>1000000</v>
          </cell>
          <cell r="K64">
            <v>1000000</v>
          </cell>
          <cell r="L64">
            <v>0</v>
          </cell>
          <cell r="M64">
            <v>0</v>
          </cell>
        </row>
        <row r="65">
          <cell r="C65" t="str">
            <v>화단박스H450</v>
          </cell>
          <cell r="D65">
            <v>76</v>
          </cell>
          <cell r="E65" t="str">
            <v>m</v>
          </cell>
          <cell r="F65">
            <v>100000</v>
          </cell>
          <cell r="G65">
            <v>7600000</v>
          </cell>
          <cell r="H65">
            <v>25000</v>
          </cell>
          <cell r="I65">
            <v>1900000</v>
          </cell>
          <cell r="J65">
            <v>75000</v>
          </cell>
          <cell r="K65">
            <v>5700000</v>
          </cell>
          <cell r="L65">
            <v>0</v>
          </cell>
          <cell r="M65">
            <v>0</v>
          </cell>
        </row>
        <row r="66">
          <cell r="C66" t="str">
            <v>모래포설T=300</v>
          </cell>
          <cell r="D66">
            <v>243</v>
          </cell>
          <cell r="E66" t="str">
            <v>m2</v>
          </cell>
          <cell r="F66">
            <v>8500</v>
          </cell>
          <cell r="G66">
            <v>2065500</v>
          </cell>
          <cell r="H66">
            <v>4500</v>
          </cell>
          <cell r="I66">
            <v>1093500</v>
          </cell>
          <cell r="J66">
            <v>4000</v>
          </cell>
          <cell r="K66">
            <v>972000</v>
          </cell>
          <cell r="L66">
            <v>0</v>
          </cell>
          <cell r="M66">
            <v>0</v>
          </cell>
        </row>
        <row r="67">
          <cell r="C67" t="str">
            <v>모래막이W=190</v>
          </cell>
          <cell r="D67">
            <v>62</v>
          </cell>
          <cell r="E67" t="str">
            <v>m</v>
          </cell>
          <cell r="F67">
            <v>25900</v>
          </cell>
          <cell r="G67">
            <v>1605800</v>
          </cell>
          <cell r="H67">
            <v>17000</v>
          </cell>
          <cell r="I67">
            <v>1054000</v>
          </cell>
          <cell r="J67">
            <v>8900</v>
          </cell>
          <cell r="K67">
            <v>551800</v>
          </cell>
          <cell r="L67">
            <v>0</v>
          </cell>
          <cell r="M67">
            <v>0</v>
          </cell>
        </row>
        <row r="68">
          <cell r="C68" t="str">
            <v>모래막이경계목D150</v>
          </cell>
          <cell r="D68">
            <v>27</v>
          </cell>
          <cell r="E68" t="str">
            <v>m</v>
          </cell>
          <cell r="F68">
            <v>43000</v>
          </cell>
          <cell r="G68">
            <v>1161000</v>
          </cell>
          <cell r="H68">
            <v>12000</v>
          </cell>
          <cell r="I68">
            <v>324000</v>
          </cell>
          <cell r="J68">
            <v>31000</v>
          </cell>
          <cell r="K68">
            <v>837000</v>
          </cell>
          <cell r="L68">
            <v>0</v>
          </cell>
          <cell r="M68">
            <v>0</v>
          </cell>
        </row>
        <row r="69">
          <cell r="C69" t="str">
            <v>점토벽돌포장230x114xT60,그레이</v>
          </cell>
          <cell r="D69">
            <v>24</v>
          </cell>
          <cell r="E69" t="str">
            <v>m2</v>
          </cell>
          <cell r="F69">
            <v>38000</v>
          </cell>
          <cell r="G69">
            <v>912000</v>
          </cell>
          <cell r="H69">
            <v>7200</v>
          </cell>
          <cell r="I69">
            <v>172800</v>
          </cell>
          <cell r="J69">
            <v>30800</v>
          </cell>
          <cell r="K69">
            <v>739200</v>
          </cell>
          <cell r="L69">
            <v>0</v>
          </cell>
          <cell r="M69">
            <v>0</v>
          </cell>
        </row>
        <row r="70">
          <cell r="C70" t="str">
            <v>점토벽돌포장230x114xT60,핑크</v>
          </cell>
          <cell r="D70">
            <v>108</v>
          </cell>
          <cell r="E70" t="str">
            <v>m2</v>
          </cell>
          <cell r="F70">
            <v>38000</v>
          </cell>
          <cell r="G70">
            <v>4104000</v>
          </cell>
          <cell r="H70">
            <v>7200</v>
          </cell>
          <cell r="I70">
            <v>777600</v>
          </cell>
          <cell r="J70">
            <v>30800</v>
          </cell>
          <cell r="K70">
            <v>3326400</v>
          </cell>
          <cell r="L70">
            <v>0</v>
          </cell>
          <cell r="M70">
            <v>0</v>
          </cell>
        </row>
        <row r="71">
          <cell r="C71" t="str">
            <v>점토벽돌포장230x114xT60,아이보리</v>
          </cell>
          <cell r="D71">
            <v>40</v>
          </cell>
          <cell r="E71" t="str">
            <v>m2</v>
          </cell>
          <cell r="F71">
            <v>38000</v>
          </cell>
          <cell r="G71">
            <v>1520000</v>
          </cell>
          <cell r="H71">
            <v>7200</v>
          </cell>
          <cell r="I71">
            <v>288000</v>
          </cell>
          <cell r="J71">
            <v>30800</v>
          </cell>
          <cell r="K71">
            <v>1232000</v>
          </cell>
          <cell r="L71">
            <v>0</v>
          </cell>
          <cell r="M71">
            <v>0</v>
          </cell>
        </row>
        <row r="72">
          <cell r="C72" t="str">
            <v>점토경계블럭230x114xT76</v>
          </cell>
          <cell r="D72">
            <v>25</v>
          </cell>
          <cell r="E72" t="str">
            <v>m</v>
          </cell>
          <cell r="F72">
            <v>43000</v>
          </cell>
          <cell r="G72">
            <v>1075000</v>
          </cell>
          <cell r="H72">
            <v>15000</v>
          </cell>
          <cell r="I72">
            <v>375000</v>
          </cell>
          <cell r="J72">
            <v>28000</v>
          </cell>
          <cell r="K72">
            <v>700000</v>
          </cell>
          <cell r="L72">
            <v>0</v>
          </cell>
          <cell r="M72">
            <v>0</v>
          </cell>
        </row>
        <row r="73">
          <cell r="C73" t="str">
            <v>집수정750x650</v>
          </cell>
          <cell r="D73">
            <v>1</v>
          </cell>
          <cell r="E73" t="str">
            <v>개소</v>
          </cell>
          <cell r="F73">
            <v>183000</v>
          </cell>
          <cell r="G73">
            <v>183000</v>
          </cell>
          <cell r="H73">
            <v>100000</v>
          </cell>
          <cell r="I73">
            <v>100000</v>
          </cell>
          <cell r="J73">
            <v>83000</v>
          </cell>
          <cell r="K73">
            <v>83000</v>
          </cell>
          <cell r="L73">
            <v>0</v>
          </cell>
          <cell r="M73">
            <v>0</v>
          </cell>
        </row>
        <row r="74">
          <cell r="C74" t="str">
            <v>흄관D300</v>
          </cell>
          <cell r="D74">
            <v>4</v>
          </cell>
          <cell r="E74" t="str">
            <v>m</v>
          </cell>
          <cell r="F74">
            <v>41000</v>
          </cell>
          <cell r="G74">
            <v>164000</v>
          </cell>
          <cell r="H74">
            <v>23000</v>
          </cell>
          <cell r="I74">
            <v>92000</v>
          </cell>
          <cell r="J74">
            <v>18000</v>
          </cell>
          <cell r="K74">
            <v>72000</v>
          </cell>
          <cell r="L74">
            <v>0</v>
          </cell>
          <cell r="M74">
            <v>0</v>
          </cell>
        </row>
        <row r="75">
          <cell r="C75" t="str">
            <v>맹암거(간선)D150</v>
          </cell>
          <cell r="D75">
            <v>21</v>
          </cell>
          <cell r="E75" t="str">
            <v>m</v>
          </cell>
          <cell r="F75">
            <v>13500</v>
          </cell>
          <cell r="G75">
            <v>283500</v>
          </cell>
          <cell r="H75">
            <v>6000</v>
          </cell>
          <cell r="I75">
            <v>126000</v>
          </cell>
          <cell r="J75">
            <v>7500</v>
          </cell>
          <cell r="K75">
            <v>157500</v>
          </cell>
          <cell r="L75">
            <v>0</v>
          </cell>
          <cell r="M75">
            <v>0</v>
          </cell>
        </row>
        <row r="76">
          <cell r="C76" t="str">
            <v>맹암거(지선)D100</v>
          </cell>
          <cell r="D76">
            <v>48</v>
          </cell>
          <cell r="E76" t="str">
            <v>m</v>
          </cell>
          <cell r="F76">
            <v>11500</v>
          </cell>
          <cell r="G76">
            <v>552000</v>
          </cell>
          <cell r="H76">
            <v>5500</v>
          </cell>
          <cell r="I76">
            <v>264000</v>
          </cell>
          <cell r="J76">
            <v>6000</v>
          </cell>
          <cell r="K76">
            <v>288000</v>
          </cell>
          <cell r="L76">
            <v>0</v>
          </cell>
          <cell r="M76">
            <v>0</v>
          </cell>
        </row>
        <row r="77">
          <cell r="G77">
            <v>63374800</v>
          </cell>
          <cell r="I77">
            <v>18325900</v>
          </cell>
          <cell r="K77">
            <v>45048900</v>
          </cell>
          <cell r="M77">
            <v>0</v>
          </cell>
        </row>
      </sheetData>
      <sheetData sheetId="5" refreshError="1">
        <row r="4">
          <cell r="D4">
            <v>1</v>
          </cell>
          <cell r="E4" t="str">
            <v>식</v>
          </cell>
          <cell r="G4">
            <v>6235450</v>
          </cell>
          <cell r="I4">
            <v>1053000</v>
          </cell>
          <cell r="K4">
            <v>5182450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62090200</v>
          </cell>
          <cell r="I5">
            <v>18208580</v>
          </cell>
          <cell r="K5">
            <v>43881620</v>
          </cell>
          <cell r="M5">
            <v>0</v>
          </cell>
        </row>
        <row r="6">
          <cell r="G6">
            <v>68325650</v>
          </cell>
          <cell r="I6">
            <v>19261580</v>
          </cell>
          <cell r="K6">
            <v>49064070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6830888</v>
          </cell>
        </row>
        <row r="8">
          <cell r="G8">
            <v>75156538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잣나무H2.5xW1.2</v>
          </cell>
          <cell r="D30">
            <v>20</v>
          </cell>
          <cell r="E30" t="str">
            <v>주</v>
          </cell>
          <cell r="F30">
            <v>20400</v>
          </cell>
          <cell r="G30">
            <v>408000</v>
          </cell>
          <cell r="H30">
            <v>9000</v>
          </cell>
          <cell r="I30">
            <v>180000</v>
          </cell>
          <cell r="J30">
            <v>11400</v>
          </cell>
          <cell r="K30">
            <v>228000</v>
          </cell>
          <cell r="L30">
            <v>0</v>
          </cell>
          <cell r="M30">
            <v>0</v>
          </cell>
        </row>
        <row r="31">
          <cell r="C31" t="str">
            <v>느티나무H4.0xR15</v>
          </cell>
          <cell r="D31">
            <v>8</v>
          </cell>
          <cell r="E31" t="str">
            <v>주</v>
          </cell>
          <cell r="F31">
            <v>311000</v>
          </cell>
          <cell r="G31">
            <v>2488000</v>
          </cell>
          <cell r="H31">
            <v>45000</v>
          </cell>
          <cell r="I31">
            <v>360000</v>
          </cell>
          <cell r="J31">
            <v>266000</v>
          </cell>
          <cell r="K31">
            <v>2128000</v>
          </cell>
          <cell r="L31">
            <v>0</v>
          </cell>
          <cell r="M31">
            <v>0</v>
          </cell>
        </row>
        <row r="32">
          <cell r="C32" t="str">
            <v>벗나무H4.0xB15</v>
          </cell>
          <cell r="D32">
            <v>6</v>
          </cell>
          <cell r="E32" t="str">
            <v>주</v>
          </cell>
          <cell r="F32">
            <v>455000</v>
          </cell>
          <cell r="G32">
            <v>2730000</v>
          </cell>
          <cell r="H32">
            <v>75000</v>
          </cell>
          <cell r="I32">
            <v>450000</v>
          </cell>
          <cell r="J32">
            <v>380000</v>
          </cell>
          <cell r="K32">
            <v>2280000</v>
          </cell>
          <cell r="L32">
            <v>0</v>
          </cell>
          <cell r="M32">
            <v>0</v>
          </cell>
        </row>
        <row r="33">
          <cell r="C33" t="str">
            <v>산딸나무H2.0xR5</v>
          </cell>
          <cell r="D33">
            <v>9</v>
          </cell>
          <cell r="E33" t="str">
            <v>주</v>
          </cell>
          <cell r="F33">
            <v>25050</v>
          </cell>
          <cell r="G33">
            <v>225450</v>
          </cell>
          <cell r="H33">
            <v>7000</v>
          </cell>
          <cell r="I33">
            <v>63000</v>
          </cell>
          <cell r="J33">
            <v>18050</v>
          </cell>
          <cell r="K33">
            <v>162450</v>
          </cell>
          <cell r="L33">
            <v>0</v>
          </cell>
          <cell r="M33">
            <v>0</v>
          </cell>
        </row>
        <row r="34">
          <cell r="C34" t="str">
            <v>지주목삼발이소형</v>
          </cell>
          <cell r="D34">
            <v>29</v>
          </cell>
          <cell r="E34" t="str">
            <v>조</v>
          </cell>
          <cell r="F34">
            <v>4500</v>
          </cell>
          <cell r="G34">
            <v>130500</v>
          </cell>
          <cell r="H34">
            <v>0</v>
          </cell>
          <cell r="I34">
            <v>0</v>
          </cell>
          <cell r="J34">
            <v>4500</v>
          </cell>
          <cell r="K34">
            <v>130500</v>
          </cell>
          <cell r="L34">
            <v>0</v>
          </cell>
          <cell r="M34">
            <v>0</v>
          </cell>
        </row>
        <row r="35">
          <cell r="C35" t="str">
            <v>지주목삼발이대형</v>
          </cell>
          <cell r="D35">
            <v>6</v>
          </cell>
          <cell r="E35" t="str">
            <v>조</v>
          </cell>
          <cell r="F35">
            <v>6500</v>
          </cell>
          <cell r="G35">
            <v>39000</v>
          </cell>
          <cell r="H35">
            <v>0</v>
          </cell>
          <cell r="I35">
            <v>0</v>
          </cell>
          <cell r="J35">
            <v>6500</v>
          </cell>
          <cell r="K35">
            <v>39000</v>
          </cell>
          <cell r="L35">
            <v>0</v>
          </cell>
          <cell r="M35">
            <v>0</v>
          </cell>
        </row>
        <row r="36">
          <cell r="C36" t="str">
            <v>지주목철재지주대</v>
          </cell>
          <cell r="D36">
            <v>8</v>
          </cell>
          <cell r="E36" t="str">
            <v>조</v>
          </cell>
          <cell r="F36">
            <v>15000</v>
          </cell>
          <cell r="G36">
            <v>120000</v>
          </cell>
          <cell r="H36">
            <v>0</v>
          </cell>
          <cell r="I36">
            <v>0</v>
          </cell>
          <cell r="J36">
            <v>15000</v>
          </cell>
          <cell r="K36">
            <v>120000</v>
          </cell>
          <cell r="L36">
            <v>0</v>
          </cell>
          <cell r="M36">
            <v>0</v>
          </cell>
        </row>
        <row r="37">
          <cell r="C37" t="str">
            <v>부엽토유기질비료</v>
          </cell>
          <cell r="D37">
            <v>525</v>
          </cell>
          <cell r="E37" t="str">
            <v>kg</v>
          </cell>
          <cell r="F37">
            <v>180</v>
          </cell>
          <cell r="G37">
            <v>94500</v>
          </cell>
          <cell r="H37">
            <v>0</v>
          </cell>
          <cell r="I37">
            <v>0</v>
          </cell>
          <cell r="J37">
            <v>180</v>
          </cell>
          <cell r="K37">
            <v>94500</v>
          </cell>
          <cell r="L37">
            <v>0</v>
          </cell>
          <cell r="M37">
            <v>0</v>
          </cell>
        </row>
        <row r="38">
          <cell r="G38">
            <v>6235450</v>
          </cell>
          <cell r="I38">
            <v>1053000</v>
          </cell>
          <cell r="K38">
            <v>5182450</v>
          </cell>
          <cell r="M38">
            <v>0</v>
          </cell>
        </row>
        <row r="56">
          <cell r="C56" t="str">
            <v>성조합놀이대QG0316</v>
          </cell>
          <cell r="D56">
            <v>1</v>
          </cell>
          <cell r="E56" t="str">
            <v>EA</v>
          </cell>
          <cell r="F56">
            <v>23000000</v>
          </cell>
          <cell r="G56">
            <v>23000000</v>
          </cell>
          <cell r="H56">
            <v>7000000</v>
          </cell>
          <cell r="I56">
            <v>7000000</v>
          </cell>
          <cell r="J56">
            <v>16000000</v>
          </cell>
          <cell r="K56">
            <v>16000000</v>
          </cell>
          <cell r="L56">
            <v>0</v>
          </cell>
          <cell r="M56">
            <v>0</v>
          </cell>
        </row>
        <row r="57">
          <cell r="C57" t="str">
            <v>코끼리미끄럼대141115</v>
          </cell>
          <cell r="D57">
            <v>1</v>
          </cell>
          <cell r="E57" t="str">
            <v>EA</v>
          </cell>
          <cell r="F57">
            <v>3600000</v>
          </cell>
          <cell r="G57">
            <v>3600000</v>
          </cell>
          <cell r="H57">
            <v>1100000</v>
          </cell>
          <cell r="I57">
            <v>1100000</v>
          </cell>
          <cell r="J57">
            <v>2500000</v>
          </cell>
          <cell r="K57">
            <v>2500000</v>
          </cell>
          <cell r="L57">
            <v>0</v>
          </cell>
          <cell r="M57">
            <v>0</v>
          </cell>
        </row>
        <row r="58">
          <cell r="C58" t="str">
            <v>모래&amp;놀이집122460</v>
          </cell>
          <cell r="D58">
            <v>1</v>
          </cell>
          <cell r="E58" t="str">
            <v>EA</v>
          </cell>
          <cell r="F58">
            <v>4600000</v>
          </cell>
          <cell r="G58">
            <v>4600000</v>
          </cell>
          <cell r="H58">
            <v>1100000</v>
          </cell>
          <cell r="I58">
            <v>1100000</v>
          </cell>
          <cell r="J58">
            <v>3500000</v>
          </cell>
          <cell r="K58">
            <v>3500000</v>
          </cell>
          <cell r="L58">
            <v>0</v>
          </cell>
          <cell r="M58">
            <v>0</v>
          </cell>
        </row>
        <row r="59">
          <cell r="C59" t="str">
            <v>흔들놀이40,44,45</v>
          </cell>
          <cell r="D59">
            <v>2</v>
          </cell>
          <cell r="E59" t="str">
            <v>EA</v>
          </cell>
          <cell r="F59">
            <v>1000000</v>
          </cell>
          <cell r="G59">
            <v>2000000</v>
          </cell>
          <cell r="H59">
            <v>300000</v>
          </cell>
          <cell r="I59">
            <v>600000</v>
          </cell>
          <cell r="J59">
            <v>700000</v>
          </cell>
          <cell r="K59">
            <v>1400000</v>
          </cell>
          <cell r="L59">
            <v>0</v>
          </cell>
          <cell r="M59">
            <v>0</v>
          </cell>
        </row>
        <row r="60">
          <cell r="C60" t="str">
            <v>흔들의자112208</v>
          </cell>
          <cell r="D60">
            <v>1</v>
          </cell>
          <cell r="E60" t="str">
            <v>EA</v>
          </cell>
          <cell r="F60">
            <v>1800000</v>
          </cell>
          <cell r="G60">
            <v>1800000</v>
          </cell>
          <cell r="H60">
            <v>550000</v>
          </cell>
          <cell r="I60">
            <v>550000</v>
          </cell>
          <cell r="J60">
            <v>1250000</v>
          </cell>
          <cell r="K60">
            <v>1250000</v>
          </cell>
          <cell r="L60">
            <v>0</v>
          </cell>
          <cell r="M60">
            <v>0</v>
          </cell>
        </row>
        <row r="61">
          <cell r="C61" t="str">
            <v>사각파고라4000x4000</v>
          </cell>
          <cell r="D61">
            <v>1</v>
          </cell>
          <cell r="E61" t="str">
            <v>EA</v>
          </cell>
          <cell r="F61">
            <v>4500000</v>
          </cell>
          <cell r="G61">
            <v>4500000</v>
          </cell>
          <cell r="H61">
            <v>800000</v>
          </cell>
          <cell r="I61">
            <v>800000</v>
          </cell>
          <cell r="J61">
            <v>3700000</v>
          </cell>
          <cell r="K61">
            <v>3700000</v>
          </cell>
          <cell r="L61">
            <v>0</v>
          </cell>
          <cell r="M61">
            <v>0</v>
          </cell>
        </row>
        <row r="62">
          <cell r="C62" t="str">
            <v>평의자W460xL1800</v>
          </cell>
          <cell r="D62">
            <v>2</v>
          </cell>
          <cell r="E62" t="str">
            <v>EA</v>
          </cell>
          <cell r="F62">
            <v>235000</v>
          </cell>
          <cell r="G62">
            <v>470000</v>
          </cell>
          <cell r="H62">
            <v>55000</v>
          </cell>
          <cell r="I62">
            <v>110000</v>
          </cell>
          <cell r="J62">
            <v>180000</v>
          </cell>
          <cell r="K62">
            <v>360000</v>
          </cell>
          <cell r="L62">
            <v>0</v>
          </cell>
          <cell r="M62">
            <v>0</v>
          </cell>
        </row>
        <row r="63">
          <cell r="C63" t="str">
            <v>일인용의자400x400</v>
          </cell>
          <cell r="D63">
            <v>3</v>
          </cell>
          <cell r="E63" t="str">
            <v>EA</v>
          </cell>
          <cell r="F63">
            <v>225000</v>
          </cell>
          <cell r="G63">
            <v>675000</v>
          </cell>
          <cell r="H63">
            <v>55000</v>
          </cell>
          <cell r="I63">
            <v>165000</v>
          </cell>
          <cell r="J63">
            <v>170000</v>
          </cell>
          <cell r="K63">
            <v>510000</v>
          </cell>
          <cell r="L63">
            <v>0</v>
          </cell>
          <cell r="M63">
            <v>0</v>
          </cell>
        </row>
        <row r="64">
          <cell r="C64" t="str">
            <v>WOOD FENCEH1200</v>
          </cell>
          <cell r="D64">
            <v>28</v>
          </cell>
          <cell r="E64" t="str">
            <v>m</v>
          </cell>
          <cell r="F64">
            <v>100000</v>
          </cell>
          <cell r="G64">
            <v>2800000</v>
          </cell>
          <cell r="H64">
            <v>30000</v>
          </cell>
          <cell r="I64">
            <v>840000</v>
          </cell>
          <cell r="J64">
            <v>70000</v>
          </cell>
          <cell r="K64">
            <v>1960000</v>
          </cell>
          <cell r="L64">
            <v>0</v>
          </cell>
          <cell r="M64">
            <v>0</v>
          </cell>
        </row>
        <row r="65">
          <cell r="C65" t="str">
            <v>트랠리스H1200</v>
          </cell>
          <cell r="D65">
            <v>5</v>
          </cell>
          <cell r="E65" t="str">
            <v>m</v>
          </cell>
          <cell r="F65">
            <v>165000</v>
          </cell>
          <cell r="G65">
            <v>825000</v>
          </cell>
          <cell r="H65">
            <v>55000</v>
          </cell>
          <cell r="I65">
            <v>275000</v>
          </cell>
          <cell r="J65">
            <v>110000</v>
          </cell>
          <cell r="K65">
            <v>550000</v>
          </cell>
          <cell r="L65">
            <v>0</v>
          </cell>
          <cell r="M65">
            <v>0</v>
          </cell>
        </row>
        <row r="66">
          <cell r="C66" t="str">
            <v>WOOD DECK</v>
          </cell>
          <cell r="D66">
            <v>1</v>
          </cell>
          <cell r="E66" t="str">
            <v>m2</v>
          </cell>
          <cell r="F66">
            <v>132000</v>
          </cell>
          <cell r="G66">
            <v>132000</v>
          </cell>
          <cell r="H66">
            <v>55000</v>
          </cell>
          <cell r="I66">
            <v>55000</v>
          </cell>
          <cell r="J66">
            <v>77000</v>
          </cell>
          <cell r="K66">
            <v>77000</v>
          </cell>
          <cell r="L66">
            <v>0</v>
          </cell>
          <cell r="M66">
            <v>0</v>
          </cell>
        </row>
        <row r="67">
          <cell r="C67" t="str">
            <v>안내판W1100xH1200</v>
          </cell>
          <cell r="D67">
            <v>1</v>
          </cell>
          <cell r="E67" t="str">
            <v>EA</v>
          </cell>
          <cell r="F67">
            <v>1200000</v>
          </cell>
          <cell r="G67">
            <v>1200000</v>
          </cell>
          <cell r="H67">
            <v>200000</v>
          </cell>
          <cell r="I67">
            <v>200000</v>
          </cell>
          <cell r="J67">
            <v>1000000</v>
          </cell>
          <cell r="K67">
            <v>1000000</v>
          </cell>
          <cell r="L67">
            <v>0</v>
          </cell>
          <cell r="M67">
            <v>0</v>
          </cell>
        </row>
        <row r="68">
          <cell r="C68" t="str">
            <v>화단박스H450</v>
          </cell>
          <cell r="D68">
            <v>57</v>
          </cell>
          <cell r="E68" t="str">
            <v>m</v>
          </cell>
          <cell r="F68">
            <v>100000</v>
          </cell>
          <cell r="G68">
            <v>5700000</v>
          </cell>
          <cell r="H68">
            <v>25000</v>
          </cell>
          <cell r="I68">
            <v>1425000</v>
          </cell>
          <cell r="J68">
            <v>75000</v>
          </cell>
          <cell r="K68">
            <v>4275000</v>
          </cell>
          <cell r="L68">
            <v>0</v>
          </cell>
          <cell r="M68">
            <v>0</v>
          </cell>
        </row>
        <row r="69">
          <cell r="C69" t="str">
            <v>플랜트겸의자1800x1800</v>
          </cell>
          <cell r="D69">
            <v>2</v>
          </cell>
          <cell r="E69" t="str">
            <v>EA</v>
          </cell>
          <cell r="F69">
            <v>770000</v>
          </cell>
          <cell r="G69">
            <v>1540000</v>
          </cell>
          <cell r="H69">
            <v>220000</v>
          </cell>
          <cell r="I69">
            <v>440000</v>
          </cell>
          <cell r="J69">
            <v>550000</v>
          </cell>
          <cell r="K69">
            <v>1100000</v>
          </cell>
          <cell r="L69">
            <v>0</v>
          </cell>
          <cell r="M69">
            <v>0</v>
          </cell>
        </row>
        <row r="70">
          <cell r="C70" t="str">
            <v>모래포설T=300</v>
          </cell>
          <cell r="D70">
            <v>214</v>
          </cell>
          <cell r="E70" t="str">
            <v>m2</v>
          </cell>
          <cell r="F70">
            <v>8500</v>
          </cell>
          <cell r="G70">
            <v>1819000</v>
          </cell>
          <cell r="H70">
            <v>4500</v>
          </cell>
          <cell r="I70">
            <v>963000</v>
          </cell>
          <cell r="J70">
            <v>4000</v>
          </cell>
          <cell r="K70">
            <v>856000</v>
          </cell>
          <cell r="L70">
            <v>0</v>
          </cell>
          <cell r="M70">
            <v>0</v>
          </cell>
        </row>
        <row r="71">
          <cell r="C71" t="str">
            <v>모래막이W=190</v>
          </cell>
          <cell r="D71">
            <v>59</v>
          </cell>
          <cell r="E71" t="str">
            <v>m</v>
          </cell>
          <cell r="F71">
            <v>25900</v>
          </cell>
          <cell r="G71">
            <v>1528100</v>
          </cell>
          <cell r="H71">
            <v>17000</v>
          </cell>
          <cell r="I71">
            <v>1003000</v>
          </cell>
          <cell r="J71">
            <v>8900</v>
          </cell>
          <cell r="K71">
            <v>525100</v>
          </cell>
          <cell r="L71">
            <v>0</v>
          </cell>
          <cell r="M71">
            <v>0</v>
          </cell>
        </row>
        <row r="72">
          <cell r="C72" t="str">
            <v>점토벽돌포장230x114xT60,그레이</v>
          </cell>
          <cell r="D72">
            <v>11.2</v>
          </cell>
          <cell r="E72" t="str">
            <v>m2</v>
          </cell>
          <cell r="F72">
            <v>38000</v>
          </cell>
          <cell r="G72">
            <v>425600</v>
          </cell>
          <cell r="H72">
            <v>7200</v>
          </cell>
          <cell r="I72">
            <v>80640</v>
          </cell>
          <cell r="J72">
            <v>30800</v>
          </cell>
          <cell r="K72">
            <v>344960</v>
          </cell>
          <cell r="L72">
            <v>0</v>
          </cell>
          <cell r="M72">
            <v>0</v>
          </cell>
        </row>
        <row r="73">
          <cell r="C73" t="str">
            <v>점토벽돌포장230x114xT60,핑크</v>
          </cell>
          <cell r="D73">
            <v>89.7</v>
          </cell>
          <cell r="E73" t="str">
            <v>m2</v>
          </cell>
          <cell r="F73">
            <v>38000</v>
          </cell>
          <cell r="G73">
            <v>3408600</v>
          </cell>
          <cell r="H73">
            <v>7200</v>
          </cell>
          <cell r="I73">
            <v>645840</v>
          </cell>
          <cell r="J73">
            <v>30800</v>
          </cell>
          <cell r="K73">
            <v>2762760</v>
          </cell>
          <cell r="L73">
            <v>0</v>
          </cell>
          <cell r="M73">
            <v>0</v>
          </cell>
        </row>
        <row r="74">
          <cell r="C74" t="str">
            <v>점토벽돌포장230x114xT60,아이보리</v>
          </cell>
          <cell r="D74">
            <v>3</v>
          </cell>
          <cell r="E74" t="str">
            <v>m2</v>
          </cell>
          <cell r="F74">
            <v>38000</v>
          </cell>
          <cell r="G74">
            <v>114000</v>
          </cell>
          <cell r="H74">
            <v>7200</v>
          </cell>
          <cell r="I74">
            <v>21600</v>
          </cell>
          <cell r="J74">
            <v>30800</v>
          </cell>
          <cell r="K74">
            <v>92400</v>
          </cell>
          <cell r="L74">
            <v>0</v>
          </cell>
          <cell r="M74">
            <v>0</v>
          </cell>
        </row>
        <row r="75">
          <cell r="C75" t="str">
            <v>점토경계블럭230x114xT76</v>
          </cell>
          <cell r="D75">
            <v>16.3</v>
          </cell>
          <cell r="E75" t="str">
            <v>m</v>
          </cell>
          <cell r="F75">
            <v>43000</v>
          </cell>
          <cell r="G75">
            <v>700900</v>
          </cell>
          <cell r="H75">
            <v>15000</v>
          </cell>
          <cell r="I75">
            <v>244500</v>
          </cell>
          <cell r="J75">
            <v>28000</v>
          </cell>
          <cell r="K75">
            <v>456400</v>
          </cell>
          <cell r="L75">
            <v>0</v>
          </cell>
          <cell r="M75">
            <v>0</v>
          </cell>
        </row>
        <row r="76">
          <cell r="C76" t="str">
            <v>포장경계석120x120x1000,직선</v>
          </cell>
          <cell r="D76">
            <v>6</v>
          </cell>
          <cell r="E76" t="str">
            <v>m</v>
          </cell>
          <cell r="F76">
            <v>22000</v>
          </cell>
          <cell r="G76">
            <v>132000</v>
          </cell>
          <cell r="H76">
            <v>7000</v>
          </cell>
          <cell r="I76">
            <v>42000</v>
          </cell>
          <cell r="J76">
            <v>15000</v>
          </cell>
          <cell r="K76">
            <v>90000</v>
          </cell>
          <cell r="L76">
            <v>0</v>
          </cell>
          <cell r="M76">
            <v>0</v>
          </cell>
        </row>
        <row r="77">
          <cell r="C77" t="str">
            <v>집수정750x650</v>
          </cell>
          <cell r="D77">
            <v>1</v>
          </cell>
          <cell r="E77" t="str">
            <v>개소</v>
          </cell>
          <cell r="F77">
            <v>183000</v>
          </cell>
          <cell r="G77">
            <v>183000</v>
          </cell>
          <cell r="H77">
            <v>100000</v>
          </cell>
          <cell r="I77">
            <v>100000</v>
          </cell>
          <cell r="J77">
            <v>83000</v>
          </cell>
          <cell r="K77">
            <v>83000</v>
          </cell>
          <cell r="L77">
            <v>0</v>
          </cell>
          <cell r="M77">
            <v>0</v>
          </cell>
        </row>
        <row r="78">
          <cell r="C78" t="str">
            <v>흄관D300</v>
          </cell>
          <cell r="D78">
            <v>4</v>
          </cell>
          <cell r="E78" t="str">
            <v>m</v>
          </cell>
          <cell r="F78">
            <v>41000</v>
          </cell>
          <cell r="G78">
            <v>164000</v>
          </cell>
          <cell r="H78">
            <v>23000</v>
          </cell>
          <cell r="I78">
            <v>92000</v>
          </cell>
          <cell r="J78">
            <v>18000</v>
          </cell>
          <cell r="K78">
            <v>72000</v>
          </cell>
          <cell r="L78">
            <v>0</v>
          </cell>
          <cell r="M78">
            <v>0</v>
          </cell>
        </row>
        <row r="79">
          <cell r="C79" t="str">
            <v>맹암거(간선)D150</v>
          </cell>
          <cell r="D79">
            <v>30</v>
          </cell>
          <cell r="E79" t="str">
            <v>m</v>
          </cell>
          <cell r="F79">
            <v>13500</v>
          </cell>
          <cell r="G79">
            <v>405000</v>
          </cell>
          <cell r="H79">
            <v>6000</v>
          </cell>
          <cell r="I79">
            <v>180000</v>
          </cell>
          <cell r="J79">
            <v>7500</v>
          </cell>
          <cell r="K79">
            <v>225000</v>
          </cell>
          <cell r="L79">
            <v>0</v>
          </cell>
          <cell r="M79">
            <v>0</v>
          </cell>
        </row>
        <row r="80">
          <cell r="C80" t="str">
            <v>맹암거(지선)D100</v>
          </cell>
          <cell r="D80">
            <v>32</v>
          </cell>
          <cell r="E80" t="str">
            <v>m</v>
          </cell>
          <cell r="F80">
            <v>11500</v>
          </cell>
          <cell r="G80">
            <v>368000</v>
          </cell>
          <cell r="H80">
            <v>5500</v>
          </cell>
          <cell r="I80">
            <v>176000</v>
          </cell>
          <cell r="J80">
            <v>6000</v>
          </cell>
          <cell r="K80">
            <v>192000</v>
          </cell>
          <cell r="L80">
            <v>0</v>
          </cell>
          <cell r="M80">
            <v>0</v>
          </cell>
        </row>
        <row r="81">
          <cell r="G81">
            <v>62090200</v>
          </cell>
          <cell r="I81">
            <v>18208580</v>
          </cell>
          <cell r="J81">
            <v>0</v>
          </cell>
          <cell r="K81">
            <v>43881620</v>
          </cell>
          <cell r="L81">
            <v>0</v>
          </cell>
          <cell r="M81">
            <v>0</v>
          </cell>
        </row>
        <row r="82">
          <cell r="J82">
            <v>0</v>
          </cell>
          <cell r="L82">
            <v>0</v>
          </cell>
        </row>
        <row r="83">
          <cell r="J83">
            <v>0</v>
          </cell>
          <cell r="L83">
            <v>0</v>
          </cell>
        </row>
      </sheetData>
      <sheetData sheetId="6" refreshError="1">
        <row r="4">
          <cell r="D4">
            <v>1</v>
          </cell>
          <cell r="E4" t="str">
            <v>식</v>
          </cell>
          <cell r="G4">
            <v>6072750</v>
          </cell>
          <cell r="I4">
            <v>1088000</v>
          </cell>
          <cell r="K4">
            <v>4984750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59752700</v>
          </cell>
          <cell r="I5">
            <v>17314820</v>
          </cell>
          <cell r="K5">
            <v>42437880</v>
          </cell>
          <cell r="M5">
            <v>0</v>
          </cell>
        </row>
        <row r="6">
          <cell r="G6">
            <v>65825450</v>
          </cell>
          <cell r="I6">
            <v>18402820</v>
          </cell>
          <cell r="K6">
            <v>47422630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6580929</v>
          </cell>
        </row>
        <row r="8">
          <cell r="G8">
            <v>72406379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잣나무H2.5xW1.2</v>
          </cell>
          <cell r="D30">
            <v>17</v>
          </cell>
          <cell r="E30" t="str">
            <v>주</v>
          </cell>
          <cell r="F30">
            <v>20400</v>
          </cell>
          <cell r="G30">
            <v>346800</v>
          </cell>
          <cell r="H30">
            <v>9000</v>
          </cell>
          <cell r="I30">
            <v>153000</v>
          </cell>
          <cell r="J30">
            <v>11400</v>
          </cell>
          <cell r="K30">
            <v>193800</v>
          </cell>
          <cell r="L30">
            <v>0</v>
          </cell>
          <cell r="M30">
            <v>0</v>
          </cell>
        </row>
        <row r="31">
          <cell r="C31" t="str">
            <v>꽃사과H2.5xR6</v>
          </cell>
          <cell r="D31">
            <v>9</v>
          </cell>
          <cell r="E31" t="str">
            <v>주</v>
          </cell>
          <cell r="F31">
            <v>43250</v>
          </cell>
          <cell r="G31">
            <v>389250</v>
          </cell>
          <cell r="H31">
            <v>10000</v>
          </cell>
          <cell r="I31">
            <v>90000</v>
          </cell>
          <cell r="J31">
            <v>33250</v>
          </cell>
          <cell r="K31">
            <v>299250</v>
          </cell>
          <cell r="L31">
            <v>0</v>
          </cell>
          <cell r="M31">
            <v>0</v>
          </cell>
        </row>
        <row r="32">
          <cell r="C32" t="str">
            <v>느티나무H4.0xR15</v>
          </cell>
          <cell r="D32">
            <v>2</v>
          </cell>
          <cell r="E32" t="str">
            <v>주</v>
          </cell>
          <cell r="F32">
            <v>311000</v>
          </cell>
          <cell r="G32">
            <v>622000</v>
          </cell>
          <cell r="H32">
            <v>45000</v>
          </cell>
          <cell r="I32">
            <v>90000</v>
          </cell>
          <cell r="J32">
            <v>266000</v>
          </cell>
          <cell r="K32">
            <v>532000</v>
          </cell>
          <cell r="L32">
            <v>0</v>
          </cell>
          <cell r="M32">
            <v>0</v>
          </cell>
        </row>
        <row r="33">
          <cell r="C33" t="str">
            <v>낙우송H3.5xB6</v>
          </cell>
          <cell r="D33">
            <v>4</v>
          </cell>
          <cell r="E33" t="str">
            <v>주</v>
          </cell>
          <cell r="F33">
            <v>77000</v>
          </cell>
          <cell r="G33">
            <v>308000</v>
          </cell>
          <cell r="H33">
            <v>20000</v>
          </cell>
          <cell r="I33">
            <v>80000</v>
          </cell>
          <cell r="J33">
            <v>57000</v>
          </cell>
          <cell r="K33">
            <v>228000</v>
          </cell>
          <cell r="L33">
            <v>0</v>
          </cell>
          <cell r="M33">
            <v>0</v>
          </cell>
        </row>
        <row r="34">
          <cell r="C34" t="str">
            <v>벗나무H4.0xB15</v>
          </cell>
          <cell r="D34">
            <v>9</v>
          </cell>
          <cell r="E34" t="str">
            <v>주</v>
          </cell>
          <cell r="F34">
            <v>455000</v>
          </cell>
          <cell r="G34">
            <v>4095000</v>
          </cell>
          <cell r="H34">
            <v>75000</v>
          </cell>
          <cell r="I34">
            <v>675000</v>
          </cell>
          <cell r="J34">
            <v>380000</v>
          </cell>
          <cell r="K34">
            <v>3420000</v>
          </cell>
          <cell r="L34">
            <v>0</v>
          </cell>
          <cell r="M34">
            <v>0</v>
          </cell>
        </row>
        <row r="35">
          <cell r="C35" t="str">
            <v>지주목삼발이소형</v>
          </cell>
          <cell r="D35">
            <v>30</v>
          </cell>
          <cell r="E35" t="str">
            <v>조</v>
          </cell>
          <cell r="F35">
            <v>4500</v>
          </cell>
          <cell r="G35">
            <v>135000</v>
          </cell>
          <cell r="H35">
            <v>0</v>
          </cell>
          <cell r="I35">
            <v>0</v>
          </cell>
          <cell r="J35">
            <v>4500</v>
          </cell>
          <cell r="K35">
            <v>135000</v>
          </cell>
          <cell r="L35">
            <v>0</v>
          </cell>
          <cell r="M35">
            <v>0</v>
          </cell>
        </row>
        <row r="36">
          <cell r="C36" t="str">
            <v>지주목삼발이대형</v>
          </cell>
          <cell r="D36">
            <v>9</v>
          </cell>
          <cell r="E36" t="str">
            <v>조</v>
          </cell>
          <cell r="F36">
            <v>6500</v>
          </cell>
          <cell r="G36">
            <v>58500</v>
          </cell>
          <cell r="H36">
            <v>0</v>
          </cell>
          <cell r="I36">
            <v>0</v>
          </cell>
          <cell r="J36">
            <v>6500</v>
          </cell>
          <cell r="K36">
            <v>58500</v>
          </cell>
          <cell r="L36">
            <v>0</v>
          </cell>
          <cell r="M36">
            <v>0</v>
          </cell>
        </row>
        <row r="37">
          <cell r="C37" t="str">
            <v>지주목철재지주대</v>
          </cell>
          <cell r="D37">
            <v>2</v>
          </cell>
          <cell r="E37" t="str">
            <v>조</v>
          </cell>
          <cell r="F37">
            <v>15000</v>
          </cell>
          <cell r="G37">
            <v>30000</v>
          </cell>
          <cell r="H37">
            <v>0</v>
          </cell>
          <cell r="I37">
            <v>0</v>
          </cell>
          <cell r="J37">
            <v>15000</v>
          </cell>
          <cell r="K37">
            <v>30000</v>
          </cell>
          <cell r="L37">
            <v>0</v>
          </cell>
          <cell r="M37">
            <v>0</v>
          </cell>
        </row>
        <row r="38">
          <cell r="C38" t="str">
            <v>부엽토유기질비료</v>
          </cell>
          <cell r="D38">
            <v>490</v>
          </cell>
          <cell r="E38" t="str">
            <v>kg</v>
          </cell>
          <cell r="F38">
            <v>180</v>
          </cell>
          <cell r="G38">
            <v>88200</v>
          </cell>
          <cell r="H38">
            <v>0</v>
          </cell>
          <cell r="I38">
            <v>0</v>
          </cell>
          <cell r="J38">
            <v>180</v>
          </cell>
          <cell r="K38">
            <v>88200</v>
          </cell>
          <cell r="L38">
            <v>0</v>
          </cell>
          <cell r="M38">
            <v>0</v>
          </cell>
        </row>
        <row r="39">
          <cell r="G39">
            <v>6072750</v>
          </cell>
          <cell r="I39">
            <v>1088000</v>
          </cell>
          <cell r="K39">
            <v>4984750</v>
          </cell>
          <cell r="M39">
            <v>0</v>
          </cell>
        </row>
        <row r="56">
          <cell r="C56" t="str">
            <v>성조합놀이대120081</v>
          </cell>
          <cell r="D56">
            <v>1</v>
          </cell>
          <cell r="E56" t="str">
            <v>EA</v>
          </cell>
          <cell r="F56">
            <v>23000000</v>
          </cell>
          <cell r="G56">
            <v>23000000</v>
          </cell>
          <cell r="H56">
            <v>7000000</v>
          </cell>
          <cell r="I56">
            <v>7000000</v>
          </cell>
          <cell r="J56">
            <v>16000000</v>
          </cell>
          <cell r="K56">
            <v>16000000</v>
          </cell>
          <cell r="L56">
            <v>0</v>
          </cell>
          <cell r="M56">
            <v>0</v>
          </cell>
        </row>
        <row r="57">
          <cell r="C57" t="str">
            <v>놀이거울112231</v>
          </cell>
          <cell r="D57">
            <v>1</v>
          </cell>
          <cell r="E57" t="str">
            <v>EA</v>
          </cell>
          <cell r="F57">
            <v>3100000</v>
          </cell>
          <cell r="G57">
            <v>3100000</v>
          </cell>
          <cell r="H57">
            <v>900000</v>
          </cell>
          <cell r="I57">
            <v>900000</v>
          </cell>
          <cell r="J57">
            <v>2200000</v>
          </cell>
          <cell r="K57">
            <v>2200000</v>
          </cell>
          <cell r="L57">
            <v>0</v>
          </cell>
          <cell r="M57">
            <v>0</v>
          </cell>
        </row>
        <row r="58">
          <cell r="C58" t="str">
            <v>벽오르기112224</v>
          </cell>
          <cell r="D58">
            <v>1</v>
          </cell>
          <cell r="E58" t="str">
            <v>EA</v>
          </cell>
          <cell r="F58">
            <v>6000000</v>
          </cell>
          <cell r="G58">
            <v>6000000</v>
          </cell>
          <cell r="H58">
            <v>1500000</v>
          </cell>
          <cell r="I58">
            <v>1500000</v>
          </cell>
          <cell r="J58">
            <v>4500000</v>
          </cell>
          <cell r="K58">
            <v>4500000</v>
          </cell>
          <cell r="L58">
            <v>0</v>
          </cell>
          <cell r="M58">
            <v>0</v>
          </cell>
        </row>
        <row r="59">
          <cell r="C59" t="str">
            <v>놀이가벽1H=1300</v>
          </cell>
          <cell r="D59">
            <v>5</v>
          </cell>
          <cell r="E59" t="str">
            <v>EA</v>
          </cell>
          <cell r="F59">
            <v>920000</v>
          </cell>
          <cell r="G59">
            <v>4600000</v>
          </cell>
          <cell r="H59">
            <v>280000</v>
          </cell>
          <cell r="I59">
            <v>1400000</v>
          </cell>
          <cell r="J59">
            <v>640000</v>
          </cell>
          <cell r="K59">
            <v>3200000</v>
          </cell>
          <cell r="L59">
            <v>0</v>
          </cell>
          <cell r="M59">
            <v>0</v>
          </cell>
        </row>
        <row r="60">
          <cell r="C60" t="str">
            <v>격자형파고라7500x2500</v>
          </cell>
          <cell r="D60">
            <v>1</v>
          </cell>
          <cell r="E60" t="str">
            <v>EA</v>
          </cell>
          <cell r="F60">
            <v>6300000</v>
          </cell>
          <cell r="G60">
            <v>6300000</v>
          </cell>
          <cell r="H60">
            <v>1500000</v>
          </cell>
          <cell r="I60">
            <v>1500000</v>
          </cell>
          <cell r="J60">
            <v>4800000</v>
          </cell>
          <cell r="K60">
            <v>4800000</v>
          </cell>
          <cell r="L60">
            <v>0</v>
          </cell>
          <cell r="M60">
            <v>0</v>
          </cell>
        </row>
        <row r="61">
          <cell r="C61" t="str">
            <v>등의자W660xL1800</v>
          </cell>
          <cell r="D61">
            <v>3</v>
          </cell>
          <cell r="E61" t="str">
            <v>EA</v>
          </cell>
          <cell r="F61">
            <v>388000</v>
          </cell>
          <cell r="G61">
            <v>1164000</v>
          </cell>
          <cell r="H61">
            <v>38000</v>
          </cell>
          <cell r="I61">
            <v>114000</v>
          </cell>
          <cell r="J61">
            <v>350000</v>
          </cell>
          <cell r="K61">
            <v>1050000</v>
          </cell>
          <cell r="L61">
            <v>0</v>
          </cell>
          <cell r="M61">
            <v>0</v>
          </cell>
        </row>
        <row r="62">
          <cell r="C62" t="str">
            <v>안내판W1100xH1200</v>
          </cell>
          <cell r="D62">
            <v>1</v>
          </cell>
          <cell r="E62" t="str">
            <v>EA</v>
          </cell>
          <cell r="F62">
            <v>1200000</v>
          </cell>
          <cell r="G62">
            <v>1200000</v>
          </cell>
          <cell r="H62">
            <v>200000</v>
          </cell>
          <cell r="I62">
            <v>200000</v>
          </cell>
          <cell r="J62">
            <v>1000000</v>
          </cell>
          <cell r="K62">
            <v>1000000</v>
          </cell>
          <cell r="L62">
            <v>0</v>
          </cell>
          <cell r="M62">
            <v>0</v>
          </cell>
        </row>
        <row r="63">
          <cell r="C63" t="str">
            <v>플랜트겸의자1800x1800</v>
          </cell>
          <cell r="D63">
            <v>4</v>
          </cell>
          <cell r="E63" t="str">
            <v>EA</v>
          </cell>
          <cell r="F63">
            <v>770000</v>
          </cell>
          <cell r="G63">
            <v>3080000</v>
          </cell>
          <cell r="H63">
            <v>220000</v>
          </cell>
          <cell r="I63">
            <v>880000</v>
          </cell>
          <cell r="J63">
            <v>550000</v>
          </cell>
          <cell r="K63">
            <v>2200000</v>
          </cell>
          <cell r="L63">
            <v>0</v>
          </cell>
          <cell r="M63">
            <v>0</v>
          </cell>
        </row>
        <row r="64">
          <cell r="C64" t="str">
            <v>모래포설T=300</v>
          </cell>
          <cell r="D64">
            <v>192</v>
          </cell>
          <cell r="E64" t="str">
            <v>m2</v>
          </cell>
          <cell r="F64">
            <v>8500</v>
          </cell>
          <cell r="G64">
            <v>1632000</v>
          </cell>
          <cell r="H64">
            <v>4500</v>
          </cell>
          <cell r="I64">
            <v>864000</v>
          </cell>
          <cell r="J64">
            <v>4000</v>
          </cell>
          <cell r="K64">
            <v>768000</v>
          </cell>
          <cell r="L64">
            <v>0</v>
          </cell>
          <cell r="M64">
            <v>0</v>
          </cell>
        </row>
        <row r="65">
          <cell r="C65" t="str">
            <v>모래막이W=190</v>
          </cell>
          <cell r="D65">
            <v>51</v>
          </cell>
          <cell r="E65" t="str">
            <v>m</v>
          </cell>
          <cell r="F65">
            <v>25900</v>
          </cell>
          <cell r="G65">
            <v>1320900</v>
          </cell>
          <cell r="H65">
            <v>17000</v>
          </cell>
          <cell r="I65">
            <v>867000</v>
          </cell>
          <cell r="J65">
            <v>8900</v>
          </cell>
          <cell r="K65">
            <v>453900</v>
          </cell>
          <cell r="L65">
            <v>0</v>
          </cell>
          <cell r="M65">
            <v>0</v>
          </cell>
        </row>
        <row r="66">
          <cell r="C66" t="str">
            <v>점토벽돌포장230x114xT60,그레이</v>
          </cell>
          <cell r="D66">
            <v>14</v>
          </cell>
          <cell r="E66" t="str">
            <v>m2</v>
          </cell>
          <cell r="F66">
            <v>38000</v>
          </cell>
          <cell r="G66">
            <v>532000</v>
          </cell>
          <cell r="H66">
            <v>7200</v>
          </cell>
          <cell r="I66">
            <v>100800</v>
          </cell>
          <cell r="J66">
            <v>30800</v>
          </cell>
          <cell r="K66">
            <v>431200</v>
          </cell>
          <cell r="L66">
            <v>0</v>
          </cell>
          <cell r="M66">
            <v>0</v>
          </cell>
        </row>
        <row r="67">
          <cell r="C67" t="str">
            <v>점토벽돌포장230x114xT60,핑크</v>
          </cell>
          <cell r="D67">
            <v>143</v>
          </cell>
          <cell r="E67" t="str">
            <v>m2</v>
          </cell>
          <cell r="F67">
            <v>38000</v>
          </cell>
          <cell r="G67">
            <v>5434000</v>
          </cell>
          <cell r="H67">
            <v>7200</v>
          </cell>
          <cell r="I67">
            <v>1029600</v>
          </cell>
          <cell r="J67">
            <v>30800</v>
          </cell>
          <cell r="K67">
            <v>4404400</v>
          </cell>
          <cell r="L67">
            <v>0</v>
          </cell>
          <cell r="M67">
            <v>0</v>
          </cell>
        </row>
        <row r="68">
          <cell r="C68" t="str">
            <v>점토벽돌포장230x114xT60,아이보리</v>
          </cell>
          <cell r="D68">
            <v>3.6</v>
          </cell>
          <cell r="E68" t="str">
            <v>m2</v>
          </cell>
          <cell r="F68">
            <v>38000</v>
          </cell>
          <cell r="G68">
            <v>136800</v>
          </cell>
          <cell r="H68">
            <v>7200</v>
          </cell>
          <cell r="I68">
            <v>25920</v>
          </cell>
          <cell r="J68">
            <v>30800</v>
          </cell>
          <cell r="K68">
            <v>110880</v>
          </cell>
          <cell r="L68">
            <v>0</v>
          </cell>
          <cell r="M68">
            <v>0</v>
          </cell>
        </row>
        <row r="69">
          <cell r="C69" t="str">
            <v>점토경계블럭230x114xT76</v>
          </cell>
          <cell r="D69">
            <v>29</v>
          </cell>
          <cell r="E69" t="str">
            <v>m</v>
          </cell>
          <cell r="F69">
            <v>43000</v>
          </cell>
          <cell r="G69">
            <v>1247000</v>
          </cell>
          <cell r="H69">
            <v>15000</v>
          </cell>
          <cell r="I69">
            <v>435000</v>
          </cell>
          <cell r="J69">
            <v>28000</v>
          </cell>
          <cell r="K69">
            <v>812000</v>
          </cell>
          <cell r="L69">
            <v>0</v>
          </cell>
          <cell r="M69">
            <v>0</v>
          </cell>
        </row>
        <row r="70">
          <cell r="C70" t="str">
            <v>집수정750x650</v>
          </cell>
          <cell r="D70">
            <v>1</v>
          </cell>
          <cell r="E70" t="str">
            <v>개소</v>
          </cell>
          <cell r="F70">
            <v>183000</v>
          </cell>
          <cell r="G70">
            <v>183000</v>
          </cell>
          <cell r="H70">
            <v>100000</v>
          </cell>
          <cell r="I70">
            <v>100000</v>
          </cell>
          <cell r="J70">
            <v>83000</v>
          </cell>
          <cell r="K70">
            <v>83000</v>
          </cell>
          <cell r="L70">
            <v>0</v>
          </cell>
          <cell r="M70">
            <v>0</v>
          </cell>
        </row>
        <row r="71">
          <cell r="C71" t="str">
            <v>흄관D300</v>
          </cell>
          <cell r="D71">
            <v>4</v>
          </cell>
          <cell r="E71" t="str">
            <v>m</v>
          </cell>
          <cell r="F71">
            <v>41000</v>
          </cell>
          <cell r="G71">
            <v>164000</v>
          </cell>
          <cell r="H71">
            <v>23000</v>
          </cell>
          <cell r="I71">
            <v>92000</v>
          </cell>
          <cell r="J71">
            <v>18000</v>
          </cell>
          <cell r="K71">
            <v>72000</v>
          </cell>
          <cell r="L71">
            <v>0</v>
          </cell>
          <cell r="M71">
            <v>0</v>
          </cell>
        </row>
        <row r="72">
          <cell r="C72" t="str">
            <v>맹암거(간선)D150</v>
          </cell>
          <cell r="D72">
            <v>19</v>
          </cell>
          <cell r="E72" t="str">
            <v>m</v>
          </cell>
          <cell r="F72">
            <v>13500</v>
          </cell>
          <cell r="G72">
            <v>256500</v>
          </cell>
          <cell r="H72">
            <v>6000</v>
          </cell>
          <cell r="I72">
            <v>114000</v>
          </cell>
          <cell r="J72">
            <v>7500</v>
          </cell>
          <cell r="K72">
            <v>142500</v>
          </cell>
          <cell r="L72">
            <v>0</v>
          </cell>
          <cell r="M72">
            <v>0</v>
          </cell>
        </row>
        <row r="73">
          <cell r="C73" t="str">
            <v>맹암거(지선)D100</v>
          </cell>
          <cell r="D73">
            <v>35</v>
          </cell>
          <cell r="E73" t="str">
            <v>m</v>
          </cell>
          <cell r="F73">
            <v>11500</v>
          </cell>
          <cell r="G73">
            <v>402500</v>
          </cell>
          <cell r="H73">
            <v>5500</v>
          </cell>
          <cell r="I73">
            <v>192500</v>
          </cell>
          <cell r="J73">
            <v>6000</v>
          </cell>
          <cell r="K73">
            <v>210000</v>
          </cell>
          <cell r="L73">
            <v>0</v>
          </cell>
          <cell r="M73">
            <v>0</v>
          </cell>
        </row>
        <row r="74">
          <cell r="G74">
            <v>59752700</v>
          </cell>
          <cell r="I74">
            <v>17314820</v>
          </cell>
          <cell r="K74">
            <v>42437880</v>
          </cell>
          <cell r="L74">
            <v>0</v>
          </cell>
          <cell r="M74">
            <v>0</v>
          </cell>
        </row>
        <row r="77">
          <cell r="L77">
            <v>0</v>
          </cell>
        </row>
      </sheetData>
      <sheetData sheetId="7" refreshError="1">
        <row r="4">
          <cell r="D4">
            <v>1</v>
          </cell>
          <cell r="E4" t="str">
            <v>식</v>
          </cell>
          <cell r="G4">
            <v>4939300</v>
          </cell>
          <cell r="I4">
            <v>635000</v>
          </cell>
          <cell r="K4">
            <v>4304300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33820300</v>
          </cell>
          <cell r="I5">
            <v>8978400</v>
          </cell>
          <cell r="K5">
            <v>24841900</v>
          </cell>
          <cell r="M5">
            <v>0</v>
          </cell>
        </row>
        <row r="6">
          <cell r="G6">
            <v>38759600</v>
          </cell>
          <cell r="I6">
            <v>9613400</v>
          </cell>
          <cell r="K6">
            <v>29146200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3875008</v>
          </cell>
        </row>
        <row r="8">
          <cell r="G8">
            <v>42634608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구상나무H2.0xW0.8</v>
          </cell>
          <cell r="D30">
            <v>5</v>
          </cell>
          <cell r="E30" t="str">
            <v>주</v>
          </cell>
          <cell r="F30">
            <v>91500</v>
          </cell>
          <cell r="G30">
            <v>457500</v>
          </cell>
          <cell r="H30">
            <v>6000</v>
          </cell>
          <cell r="I30">
            <v>30000</v>
          </cell>
          <cell r="J30">
            <v>85500</v>
          </cell>
          <cell r="K30">
            <v>427500</v>
          </cell>
          <cell r="L30">
            <v>0</v>
          </cell>
          <cell r="M30">
            <v>0</v>
          </cell>
        </row>
        <row r="31">
          <cell r="C31" t="str">
            <v>느티나무H5.0xR30</v>
          </cell>
          <cell r="D31">
            <v>1</v>
          </cell>
          <cell r="E31" t="str">
            <v>주</v>
          </cell>
          <cell r="F31">
            <v>1877500</v>
          </cell>
          <cell r="G31">
            <v>1877500</v>
          </cell>
          <cell r="H31">
            <v>120000</v>
          </cell>
          <cell r="I31">
            <v>120000</v>
          </cell>
          <cell r="J31">
            <v>1757500</v>
          </cell>
          <cell r="K31">
            <v>1757500</v>
          </cell>
          <cell r="L31">
            <v>0</v>
          </cell>
          <cell r="M31">
            <v>0</v>
          </cell>
        </row>
        <row r="32">
          <cell r="C32" t="str">
            <v>벗나무H2.0xB5</v>
          </cell>
          <cell r="D32">
            <v>5</v>
          </cell>
          <cell r="E32" t="str">
            <v>주</v>
          </cell>
          <cell r="F32">
            <v>36600</v>
          </cell>
          <cell r="G32">
            <v>183000</v>
          </cell>
          <cell r="H32">
            <v>10000</v>
          </cell>
          <cell r="I32">
            <v>50000</v>
          </cell>
          <cell r="J32">
            <v>26600</v>
          </cell>
          <cell r="K32">
            <v>133000</v>
          </cell>
          <cell r="L32">
            <v>0</v>
          </cell>
          <cell r="M32">
            <v>0</v>
          </cell>
        </row>
        <row r="33">
          <cell r="C33" t="str">
            <v>복자기H3.0xR8</v>
          </cell>
          <cell r="D33">
            <v>3</v>
          </cell>
          <cell r="E33" t="str">
            <v>주</v>
          </cell>
          <cell r="F33">
            <v>100750</v>
          </cell>
          <cell r="G33">
            <v>302250</v>
          </cell>
          <cell r="H33">
            <v>20000</v>
          </cell>
          <cell r="I33">
            <v>60000</v>
          </cell>
          <cell r="J33">
            <v>80750</v>
          </cell>
          <cell r="K33">
            <v>242250</v>
          </cell>
          <cell r="L33">
            <v>0</v>
          </cell>
          <cell r="M33">
            <v>0</v>
          </cell>
        </row>
        <row r="34">
          <cell r="C34" t="str">
            <v>산딸나무H2.0xR5</v>
          </cell>
          <cell r="D34">
            <v>5</v>
          </cell>
          <cell r="E34" t="str">
            <v>주</v>
          </cell>
          <cell r="F34">
            <v>25050</v>
          </cell>
          <cell r="G34">
            <v>125250</v>
          </cell>
          <cell r="H34">
            <v>7000</v>
          </cell>
          <cell r="I34">
            <v>35000</v>
          </cell>
          <cell r="J34">
            <v>18050</v>
          </cell>
          <cell r="K34">
            <v>90250</v>
          </cell>
          <cell r="L34">
            <v>0</v>
          </cell>
          <cell r="M34">
            <v>0</v>
          </cell>
        </row>
        <row r="35">
          <cell r="C35" t="str">
            <v>살구나무H4.0xR15</v>
          </cell>
          <cell r="D35">
            <v>2</v>
          </cell>
          <cell r="E35" t="str">
            <v>주</v>
          </cell>
          <cell r="F35">
            <v>292000</v>
          </cell>
          <cell r="G35">
            <v>584000</v>
          </cell>
          <cell r="H35">
            <v>45000</v>
          </cell>
          <cell r="I35">
            <v>90000</v>
          </cell>
          <cell r="J35">
            <v>247000</v>
          </cell>
          <cell r="K35">
            <v>494000</v>
          </cell>
          <cell r="L35">
            <v>0</v>
          </cell>
          <cell r="M35">
            <v>0</v>
          </cell>
        </row>
        <row r="36">
          <cell r="C36" t="str">
            <v>자목련H3.0xR8</v>
          </cell>
          <cell r="D36">
            <v>5</v>
          </cell>
          <cell r="E36" t="str">
            <v>주</v>
          </cell>
          <cell r="F36">
            <v>96000</v>
          </cell>
          <cell r="G36">
            <v>480000</v>
          </cell>
          <cell r="H36">
            <v>20000</v>
          </cell>
          <cell r="I36">
            <v>100000</v>
          </cell>
          <cell r="J36">
            <v>76000</v>
          </cell>
          <cell r="K36">
            <v>380000</v>
          </cell>
          <cell r="L36">
            <v>0</v>
          </cell>
          <cell r="M36">
            <v>0</v>
          </cell>
        </row>
        <row r="37">
          <cell r="C37" t="str">
            <v>청단풍H3.0xR10</v>
          </cell>
          <cell r="D37">
            <v>6</v>
          </cell>
          <cell r="E37" t="str">
            <v>주</v>
          </cell>
          <cell r="F37">
            <v>120000</v>
          </cell>
          <cell r="G37">
            <v>720000</v>
          </cell>
          <cell r="H37">
            <v>25000</v>
          </cell>
          <cell r="I37">
            <v>150000</v>
          </cell>
          <cell r="J37">
            <v>95000</v>
          </cell>
          <cell r="K37">
            <v>570000</v>
          </cell>
          <cell r="L37">
            <v>0</v>
          </cell>
          <cell r="M37">
            <v>0</v>
          </cell>
        </row>
        <row r="38">
          <cell r="C38" t="str">
            <v>지주목삼발이소형</v>
          </cell>
          <cell r="D38">
            <v>24</v>
          </cell>
          <cell r="E38" t="str">
            <v>조</v>
          </cell>
          <cell r="F38">
            <v>4500</v>
          </cell>
          <cell r="G38">
            <v>108000</v>
          </cell>
          <cell r="H38">
            <v>0</v>
          </cell>
          <cell r="I38">
            <v>0</v>
          </cell>
          <cell r="J38">
            <v>4500</v>
          </cell>
          <cell r="K38">
            <v>108000</v>
          </cell>
          <cell r="L38">
            <v>0</v>
          </cell>
          <cell r="M38">
            <v>0</v>
          </cell>
        </row>
        <row r="39">
          <cell r="C39" t="str">
            <v>지주목삼발이대형</v>
          </cell>
          <cell r="D39">
            <v>2</v>
          </cell>
          <cell r="E39" t="str">
            <v>조</v>
          </cell>
          <cell r="F39">
            <v>6500</v>
          </cell>
          <cell r="G39">
            <v>13000</v>
          </cell>
          <cell r="H39">
            <v>0</v>
          </cell>
          <cell r="I39">
            <v>0</v>
          </cell>
          <cell r="J39">
            <v>6500</v>
          </cell>
          <cell r="K39">
            <v>13000</v>
          </cell>
          <cell r="L39">
            <v>0</v>
          </cell>
          <cell r="M39">
            <v>0</v>
          </cell>
        </row>
        <row r="40">
          <cell r="C40" t="str">
            <v>지주목철재지주대</v>
          </cell>
          <cell r="D40">
            <v>1</v>
          </cell>
          <cell r="E40" t="str">
            <v>조</v>
          </cell>
          <cell r="F40">
            <v>15000</v>
          </cell>
          <cell r="G40">
            <v>15000</v>
          </cell>
          <cell r="H40">
            <v>0</v>
          </cell>
          <cell r="I40">
            <v>0</v>
          </cell>
          <cell r="J40">
            <v>15000</v>
          </cell>
          <cell r="K40">
            <v>15000</v>
          </cell>
          <cell r="L40">
            <v>0</v>
          </cell>
          <cell r="M40">
            <v>0</v>
          </cell>
        </row>
        <row r="41">
          <cell r="C41" t="str">
            <v>부엽토유기질비료</v>
          </cell>
          <cell r="D41">
            <v>410</v>
          </cell>
          <cell r="E41" t="str">
            <v>kg</v>
          </cell>
          <cell r="F41">
            <v>180</v>
          </cell>
          <cell r="G41">
            <v>73800</v>
          </cell>
          <cell r="H41">
            <v>0</v>
          </cell>
          <cell r="I41">
            <v>0</v>
          </cell>
          <cell r="J41">
            <v>180</v>
          </cell>
          <cell r="K41">
            <v>73800</v>
          </cell>
          <cell r="L41">
            <v>0</v>
          </cell>
          <cell r="M41">
            <v>0</v>
          </cell>
        </row>
        <row r="42">
          <cell r="G42">
            <v>4939300</v>
          </cell>
          <cell r="I42">
            <v>635000</v>
          </cell>
          <cell r="K42">
            <v>4304300</v>
          </cell>
          <cell r="M42">
            <v>0</v>
          </cell>
        </row>
        <row r="56">
          <cell r="C56" t="str">
            <v>조합놀이대138050</v>
          </cell>
          <cell r="D56">
            <v>1</v>
          </cell>
          <cell r="E56" t="str">
            <v>EA</v>
          </cell>
          <cell r="F56">
            <v>1800000</v>
          </cell>
          <cell r="G56">
            <v>1800000</v>
          </cell>
          <cell r="H56">
            <v>500000</v>
          </cell>
          <cell r="I56">
            <v>500000</v>
          </cell>
          <cell r="J56">
            <v>1300000</v>
          </cell>
          <cell r="K56">
            <v>1300000</v>
          </cell>
          <cell r="L56">
            <v>0</v>
          </cell>
          <cell r="M56">
            <v>0</v>
          </cell>
        </row>
        <row r="57">
          <cell r="C57" t="str">
            <v>흔들놀이40,44,45</v>
          </cell>
          <cell r="D57">
            <v>2</v>
          </cell>
          <cell r="E57" t="str">
            <v>EA</v>
          </cell>
          <cell r="F57">
            <v>1000000</v>
          </cell>
          <cell r="G57">
            <v>2000000</v>
          </cell>
          <cell r="H57">
            <v>300000</v>
          </cell>
          <cell r="I57">
            <v>600000</v>
          </cell>
          <cell r="J57">
            <v>700000</v>
          </cell>
          <cell r="K57">
            <v>1400000</v>
          </cell>
          <cell r="L57">
            <v>0</v>
          </cell>
          <cell r="M57">
            <v>0</v>
          </cell>
        </row>
        <row r="58">
          <cell r="C58" t="str">
            <v>터널101080</v>
          </cell>
          <cell r="D58">
            <v>2</v>
          </cell>
          <cell r="E58" t="str">
            <v>EA</v>
          </cell>
          <cell r="F58">
            <v>1500000</v>
          </cell>
          <cell r="G58">
            <v>3000000</v>
          </cell>
          <cell r="H58">
            <v>400000</v>
          </cell>
          <cell r="I58">
            <v>800000</v>
          </cell>
          <cell r="J58">
            <v>1100000</v>
          </cell>
          <cell r="K58">
            <v>2200000</v>
          </cell>
          <cell r="L58">
            <v>0</v>
          </cell>
          <cell r="M58">
            <v>0</v>
          </cell>
        </row>
        <row r="59">
          <cell r="C59" t="str">
            <v>놀이집120454</v>
          </cell>
          <cell r="D59">
            <v>1</v>
          </cell>
          <cell r="E59" t="str">
            <v>EA</v>
          </cell>
          <cell r="F59">
            <v>1700000</v>
          </cell>
          <cell r="G59">
            <v>1700000</v>
          </cell>
          <cell r="H59">
            <v>500000</v>
          </cell>
          <cell r="I59">
            <v>500000</v>
          </cell>
          <cell r="J59">
            <v>1200000</v>
          </cell>
          <cell r="K59">
            <v>1200000</v>
          </cell>
          <cell r="L59">
            <v>0</v>
          </cell>
          <cell r="M59">
            <v>0</v>
          </cell>
        </row>
        <row r="60">
          <cell r="C60" t="str">
            <v>격자형파고라5000x2500</v>
          </cell>
          <cell r="D60">
            <v>1</v>
          </cell>
          <cell r="E60" t="str">
            <v>EA</v>
          </cell>
          <cell r="F60">
            <v>4800000</v>
          </cell>
          <cell r="G60">
            <v>4800000</v>
          </cell>
          <cell r="H60">
            <v>950000</v>
          </cell>
          <cell r="I60">
            <v>950000</v>
          </cell>
          <cell r="J60">
            <v>3850000</v>
          </cell>
          <cell r="K60">
            <v>3850000</v>
          </cell>
          <cell r="L60">
            <v>0</v>
          </cell>
          <cell r="M60">
            <v>0</v>
          </cell>
        </row>
        <row r="61">
          <cell r="C61" t="str">
            <v>등의자W660xL1800</v>
          </cell>
          <cell r="D61">
            <v>2</v>
          </cell>
          <cell r="E61" t="str">
            <v>EA</v>
          </cell>
          <cell r="F61">
            <v>388000</v>
          </cell>
          <cell r="G61">
            <v>776000</v>
          </cell>
          <cell r="H61">
            <v>38000</v>
          </cell>
          <cell r="I61">
            <v>76000</v>
          </cell>
          <cell r="J61">
            <v>350000</v>
          </cell>
          <cell r="K61">
            <v>700000</v>
          </cell>
          <cell r="L61">
            <v>0</v>
          </cell>
          <cell r="M61">
            <v>0</v>
          </cell>
        </row>
        <row r="62">
          <cell r="C62" t="str">
            <v>화단박스H450</v>
          </cell>
          <cell r="D62">
            <v>89</v>
          </cell>
          <cell r="E62" t="str">
            <v>m</v>
          </cell>
          <cell r="F62">
            <v>100000</v>
          </cell>
          <cell r="G62">
            <v>8900000</v>
          </cell>
          <cell r="H62">
            <v>25000</v>
          </cell>
          <cell r="I62">
            <v>2225000</v>
          </cell>
          <cell r="J62">
            <v>75000</v>
          </cell>
          <cell r="K62">
            <v>6675000</v>
          </cell>
          <cell r="L62">
            <v>0</v>
          </cell>
          <cell r="M62">
            <v>0</v>
          </cell>
        </row>
        <row r="63">
          <cell r="C63" t="str">
            <v>안내판W1100xH1200</v>
          </cell>
          <cell r="D63">
            <v>1</v>
          </cell>
          <cell r="E63" t="str">
            <v>EA</v>
          </cell>
          <cell r="F63">
            <v>1200000</v>
          </cell>
          <cell r="G63">
            <v>1200000</v>
          </cell>
          <cell r="H63">
            <v>200000</v>
          </cell>
          <cell r="I63">
            <v>200000</v>
          </cell>
          <cell r="J63">
            <v>1000000</v>
          </cell>
          <cell r="K63">
            <v>1000000</v>
          </cell>
          <cell r="L63">
            <v>0</v>
          </cell>
          <cell r="M63">
            <v>0</v>
          </cell>
        </row>
        <row r="64">
          <cell r="C64" t="str">
            <v>가벽H900</v>
          </cell>
          <cell r="D64">
            <v>4</v>
          </cell>
          <cell r="E64" t="str">
            <v>m</v>
          </cell>
          <cell r="F64">
            <v>241000</v>
          </cell>
          <cell r="G64">
            <v>964000</v>
          </cell>
          <cell r="H64">
            <v>61000</v>
          </cell>
          <cell r="I64">
            <v>244000</v>
          </cell>
          <cell r="J64">
            <v>180000</v>
          </cell>
          <cell r="K64">
            <v>720000</v>
          </cell>
          <cell r="L64">
            <v>0</v>
          </cell>
          <cell r="M64">
            <v>0</v>
          </cell>
        </row>
        <row r="65">
          <cell r="C65" t="str">
            <v>가벽H1200</v>
          </cell>
          <cell r="D65">
            <v>4</v>
          </cell>
          <cell r="E65" t="str">
            <v>m</v>
          </cell>
          <cell r="F65">
            <v>296000</v>
          </cell>
          <cell r="G65">
            <v>1184000</v>
          </cell>
          <cell r="H65">
            <v>66000</v>
          </cell>
          <cell r="I65">
            <v>264000</v>
          </cell>
          <cell r="J65">
            <v>230000</v>
          </cell>
          <cell r="K65">
            <v>920000</v>
          </cell>
          <cell r="L65">
            <v>0</v>
          </cell>
          <cell r="M65">
            <v>0</v>
          </cell>
        </row>
        <row r="66">
          <cell r="C66" t="str">
            <v>모래포설T=300</v>
          </cell>
          <cell r="D66">
            <v>203</v>
          </cell>
          <cell r="E66" t="str">
            <v>m2</v>
          </cell>
          <cell r="F66">
            <v>8500</v>
          </cell>
          <cell r="G66">
            <v>1725500</v>
          </cell>
          <cell r="H66">
            <v>4500</v>
          </cell>
          <cell r="I66">
            <v>913500</v>
          </cell>
          <cell r="J66">
            <v>4000</v>
          </cell>
          <cell r="K66">
            <v>812000</v>
          </cell>
          <cell r="L66">
            <v>0</v>
          </cell>
          <cell r="M66">
            <v>0</v>
          </cell>
        </row>
        <row r="67">
          <cell r="C67" t="str">
            <v>모래막이W=190</v>
          </cell>
          <cell r="D67">
            <v>22</v>
          </cell>
          <cell r="E67" t="str">
            <v>m</v>
          </cell>
          <cell r="F67">
            <v>25900</v>
          </cell>
          <cell r="G67">
            <v>569800</v>
          </cell>
          <cell r="H67">
            <v>17000</v>
          </cell>
          <cell r="I67">
            <v>374000</v>
          </cell>
          <cell r="J67">
            <v>8900</v>
          </cell>
          <cell r="K67">
            <v>195800</v>
          </cell>
          <cell r="L67">
            <v>0</v>
          </cell>
          <cell r="M67">
            <v>0</v>
          </cell>
        </row>
        <row r="68">
          <cell r="C68" t="str">
            <v>점토벽돌포장230x114xT60,그레이</v>
          </cell>
          <cell r="D68">
            <v>3.5</v>
          </cell>
          <cell r="E68" t="str">
            <v>m2</v>
          </cell>
          <cell r="F68">
            <v>38000</v>
          </cell>
          <cell r="G68">
            <v>133000</v>
          </cell>
          <cell r="H68">
            <v>7200</v>
          </cell>
          <cell r="I68">
            <v>25200</v>
          </cell>
          <cell r="J68">
            <v>30800</v>
          </cell>
          <cell r="K68">
            <v>107800</v>
          </cell>
          <cell r="L68">
            <v>0</v>
          </cell>
          <cell r="M68">
            <v>0</v>
          </cell>
        </row>
        <row r="69">
          <cell r="C69" t="str">
            <v>점토벽돌포장230x114xT60,핑크</v>
          </cell>
          <cell r="D69">
            <v>90</v>
          </cell>
          <cell r="E69" t="str">
            <v>m2</v>
          </cell>
          <cell r="F69">
            <v>38000</v>
          </cell>
          <cell r="G69">
            <v>3420000</v>
          </cell>
          <cell r="H69">
            <v>7200</v>
          </cell>
          <cell r="I69">
            <v>648000</v>
          </cell>
          <cell r="J69">
            <v>30800</v>
          </cell>
          <cell r="K69">
            <v>2772000</v>
          </cell>
          <cell r="L69">
            <v>0</v>
          </cell>
          <cell r="M69">
            <v>0</v>
          </cell>
        </row>
        <row r="70">
          <cell r="C70" t="str">
            <v>점토벽돌포장230x114xT60,아이보리</v>
          </cell>
          <cell r="D70">
            <v>11</v>
          </cell>
          <cell r="E70" t="str">
            <v>m2</v>
          </cell>
          <cell r="F70">
            <v>38000</v>
          </cell>
          <cell r="G70">
            <v>418000</v>
          </cell>
          <cell r="H70">
            <v>7200</v>
          </cell>
          <cell r="I70">
            <v>79200</v>
          </cell>
          <cell r="J70">
            <v>30800</v>
          </cell>
          <cell r="K70">
            <v>338800</v>
          </cell>
          <cell r="L70">
            <v>0</v>
          </cell>
          <cell r="M70">
            <v>0</v>
          </cell>
        </row>
        <row r="71">
          <cell r="C71" t="str">
            <v>점토경계블럭230x114xT76</v>
          </cell>
          <cell r="D71">
            <v>5</v>
          </cell>
          <cell r="E71" t="str">
            <v>m</v>
          </cell>
          <cell r="F71">
            <v>43000</v>
          </cell>
          <cell r="G71">
            <v>215000</v>
          </cell>
          <cell r="H71">
            <v>15000</v>
          </cell>
          <cell r="I71">
            <v>75000</v>
          </cell>
          <cell r="J71">
            <v>28000</v>
          </cell>
          <cell r="K71">
            <v>140000</v>
          </cell>
          <cell r="L71">
            <v>0</v>
          </cell>
          <cell r="M71">
            <v>0</v>
          </cell>
        </row>
        <row r="72">
          <cell r="C72" t="str">
            <v>집수정750x650</v>
          </cell>
          <cell r="D72">
            <v>1</v>
          </cell>
          <cell r="E72" t="str">
            <v>개소</v>
          </cell>
          <cell r="F72">
            <v>183000</v>
          </cell>
          <cell r="G72">
            <v>183000</v>
          </cell>
          <cell r="H72">
            <v>100000</v>
          </cell>
          <cell r="I72">
            <v>100000</v>
          </cell>
          <cell r="J72">
            <v>83000</v>
          </cell>
          <cell r="K72">
            <v>83000</v>
          </cell>
          <cell r="L72">
            <v>0</v>
          </cell>
          <cell r="M72">
            <v>0</v>
          </cell>
        </row>
        <row r="73">
          <cell r="C73" t="str">
            <v>흄관D300</v>
          </cell>
          <cell r="D73">
            <v>4.5</v>
          </cell>
          <cell r="E73" t="str">
            <v>m</v>
          </cell>
          <cell r="F73">
            <v>41000</v>
          </cell>
          <cell r="G73">
            <v>184500</v>
          </cell>
          <cell r="H73">
            <v>23000</v>
          </cell>
          <cell r="I73">
            <v>103500</v>
          </cell>
          <cell r="J73">
            <v>18000</v>
          </cell>
          <cell r="K73">
            <v>81000</v>
          </cell>
          <cell r="L73">
            <v>0</v>
          </cell>
          <cell r="M73">
            <v>0</v>
          </cell>
        </row>
        <row r="74">
          <cell r="C74" t="str">
            <v>맹암거(간선)D150</v>
          </cell>
          <cell r="D74">
            <v>19</v>
          </cell>
          <cell r="E74" t="str">
            <v>m</v>
          </cell>
          <cell r="F74">
            <v>13500</v>
          </cell>
          <cell r="G74">
            <v>256500</v>
          </cell>
          <cell r="H74">
            <v>6000</v>
          </cell>
          <cell r="I74">
            <v>114000</v>
          </cell>
          <cell r="J74">
            <v>7500</v>
          </cell>
          <cell r="K74">
            <v>142500</v>
          </cell>
          <cell r="L74">
            <v>0</v>
          </cell>
          <cell r="M74">
            <v>0</v>
          </cell>
        </row>
        <row r="75">
          <cell r="C75" t="str">
            <v>맹암거(지선)D100</v>
          </cell>
          <cell r="D75">
            <v>34</v>
          </cell>
          <cell r="E75" t="str">
            <v>m</v>
          </cell>
          <cell r="F75">
            <v>11500</v>
          </cell>
          <cell r="G75">
            <v>391000</v>
          </cell>
          <cell r="H75">
            <v>5500</v>
          </cell>
          <cell r="I75">
            <v>187000</v>
          </cell>
          <cell r="J75">
            <v>6000</v>
          </cell>
          <cell r="K75">
            <v>204000</v>
          </cell>
          <cell r="L75">
            <v>0</v>
          </cell>
          <cell r="M75">
            <v>0</v>
          </cell>
        </row>
        <row r="76">
          <cell r="G76">
            <v>33820300</v>
          </cell>
          <cell r="I76">
            <v>8978400</v>
          </cell>
          <cell r="K76">
            <v>24841900</v>
          </cell>
          <cell r="L76">
            <v>0</v>
          </cell>
          <cell r="M76">
            <v>0</v>
          </cell>
        </row>
        <row r="77">
          <cell r="L77">
            <v>0</v>
          </cell>
        </row>
        <row r="78">
          <cell r="L78">
            <v>0</v>
          </cell>
        </row>
        <row r="79">
          <cell r="L79">
            <v>0</v>
          </cell>
        </row>
      </sheetData>
      <sheetData sheetId="8" refreshError="1">
        <row r="4">
          <cell r="D4">
            <v>1</v>
          </cell>
          <cell r="E4" t="str">
            <v>식</v>
          </cell>
          <cell r="G4">
            <v>2486790</v>
          </cell>
          <cell r="I4">
            <v>585000</v>
          </cell>
          <cell r="K4">
            <v>1901790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38077500</v>
          </cell>
          <cell r="I5">
            <v>10929120</v>
          </cell>
          <cell r="K5">
            <v>27148380</v>
          </cell>
          <cell r="M5">
            <v>0</v>
          </cell>
        </row>
        <row r="6">
          <cell r="G6">
            <v>40564290</v>
          </cell>
          <cell r="I6">
            <v>11514120</v>
          </cell>
          <cell r="K6">
            <v>29050170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4055433</v>
          </cell>
        </row>
        <row r="8">
          <cell r="G8">
            <v>44619723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잣나무H2.5xW1.2</v>
          </cell>
          <cell r="D30">
            <v>10</v>
          </cell>
          <cell r="E30" t="str">
            <v>주</v>
          </cell>
          <cell r="F30">
            <v>20400</v>
          </cell>
          <cell r="G30">
            <v>204000</v>
          </cell>
          <cell r="H30">
            <v>9000</v>
          </cell>
          <cell r="I30">
            <v>90000</v>
          </cell>
          <cell r="J30">
            <v>11400</v>
          </cell>
          <cell r="K30">
            <v>114000</v>
          </cell>
          <cell r="L30">
            <v>0</v>
          </cell>
          <cell r="M30">
            <v>0</v>
          </cell>
        </row>
        <row r="31">
          <cell r="C31" t="str">
            <v>벗나무H3.0xB8</v>
          </cell>
          <cell r="D31">
            <v>3</v>
          </cell>
          <cell r="E31" t="str">
            <v>주</v>
          </cell>
          <cell r="F31">
            <v>96250</v>
          </cell>
          <cell r="G31">
            <v>288750</v>
          </cell>
          <cell r="H31">
            <v>25000</v>
          </cell>
          <cell r="I31">
            <v>75000</v>
          </cell>
          <cell r="J31">
            <v>71250</v>
          </cell>
          <cell r="K31">
            <v>213750</v>
          </cell>
          <cell r="L31">
            <v>0</v>
          </cell>
          <cell r="M31">
            <v>0</v>
          </cell>
        </row>
        <row r="32">
          <cell r="C32" t="str">
            <v>은행나무H4.5xB20</v>
          </cell>
          <cell r="D32">
            <v>2</v>
          </cell>
          <cell r="E32" t="str">
            <v>주</v>
          </cell>
          <cell r="F32">
            <v>470000</v>
          </cell>
          <cell r="G32">
            <v>940000</v>
          </cell>
          <cell r="H32">
            <v>90000</v>
          </cell>
          <cell r="I32">
            <v>180000</v>
          </cell>
          <cell r="J32">
            <v>380000</v>
          </cell>
          <cell r="K32">
            <v>760000</v>
          </cell>
          <cell r="L32">
            <v>0</v>
          </cell>
          <cell r="M32">
            <v>0</v>
          </cell>
        </row>
        <row r="33">
          <cell r="C33" t="str">
            <v>청단풍H2.0xR6</v>
          </cell>
          <cell r="D33">
            <v>8</v>
          </cell>
          <cell r="E33" t="str">
            <v>주</v>
          </cell>
          <cell r="F33">
            <v>40400</v>
          </cell>
          <cell r="G33">
            <v>323200</v>
          </cell>
          <cell r="H33">
            <v>10000</v>
          </cell>
          <cell r="I33">
            <v>80000</v>
          </cell>
          <cell r="J33">
            <v>30400</v>
          </cell>
          <cell r="K33">
            <v>243200</v>
          </cell>
          <cell r="L33">
            <v>0</v>
          </cell>
          <cell r="M33">
            <v>0</v>
          </cell>
        </row>
        <row r="34">
          <cell r="C34" t="str">
            <v>회화나무H3.5xR8</v>
          </cell>
          <cell r="D34">
            <v>8</v>
          </cell>
          <cell r="E34" t="str">
            <v>주</v>
          </cell>
          <cell r="F34">
            <v>67500</v>
          </cell>
          <cell r="G34">
            <v>540000</v>
          </cell>
          <cell r="H34">
            <v>20000</v>
          </cell>
          <cell r="I34">
            <v>160000</v>
          </cell>
          <cell r="J34">
            <v>47500</v>
          </cell>
          <cell r="K34">
            <v>380000</v>
          </cell>
          <cell r="L34">
            <v>0</v>
          </cell>
          <cell r="M34">
            <v>0</v>
          </cell>
        </row>
        <row r="35">
          <cell r="C35" t="str">
            <v>지주목삼발이소형</v>
          </cell>
          <cell r="D35">
            <v>29</v>
          </cell>
          <cell r="E35" t="str">
            <v>조</v>
          </cell>
          <cell r="F35">
            <v>4500</v>
          </cell>
          <cell r="G35">
            <v>130500</v>
          </cell>
          <cell r="H35">
            <v>0</v>
          </cell>
          <cell r="I35">
            <v>0</v>
          </cell>
          <cell r="J35">
            <v>4500</v>
          </cell>
          <cell r="K35">
            <v>130500</v>
          </cell>
          <cell r="L35">
            <v>0</v>
          </cell>
          <cell r="M35">
            <v>0</v>
          </cell>
        </row>
        <row r="36">
          <cell r="C36" t="str">
            <v>지주목삼발이대형</v>
          </cell>
          <cell r="D36">
            <v>2</v>
          </cell>
          <cell r="E36" t="str">
            <v>조</v>
          </cell>
          <cell r="F36">
            <v>6500</v>
          </cell>
          <cell r="G36">
            <v>13000</v>
          </cell>
          <cell r="H36">
            <v>0</v>
          </cell>
          <cell r="I36">
            <v>0</v>
          </cell>
          <cell r="J36">
            <v>6500</v>
          </cell>
          <cell r="K36">
            <v>13000</v>
          </cell>
          <cell r="L36">
            <v>0</v>
          </cell>
          <cell r="M36">
            <v>0</v>
          </cell>
        </row>
        <row r="37">
          <cell r="C37" t="str">
            <v>부엽토유기질비료</v>
          </cell>
          <cell r="D37">
            <v>263</v>
          </cell>
          <cell r="E37" t="str">
            <v>kg</v>
          </cell>
          <cell r="F37">
            <v>180</v>
          </cell>
          <cell r="G37">
            <v>47340</v>
          </cell>
          <cell r="H37">
            <v>0</v>
          </cell>
          <cell r="I37">
            <v>0</v>
          </cell>
          <cell r="J37">
            <v>180</v>
          </cell>
          <cell r="K37">
            <v>47340</v>
          </cell>
          <cell r="L37">
            <v>0</v>
          </cell>
          <cell r="M37">
            <v>0</v>
          </cell>
        </row>
        <row r="38">
          <cell r="G38">
            <v>2486790</v>
          </cell>
          <cell r="I38">
            <v>585000</v>
          </cell>
          <cell r="K38">
            <v>1901790</v>
          </cell>
          <cell r="M38">
            <v>0</v>
          </cell>
        </row>
        <row r="56">
          <cell r="C56" t="str">
            <v>삼바10250</v>
          </cell>
          <cell r="D56">
            <v>1</v>
          </cell>
          <cell r="E56" t="str">
            <v>EA</v>
          </cell>
          <cell r="F56">
            <v>2000000</v>
          </cell>
          <cell r="G56">
            <v>2000000</v>
          </cell>
          <cell r="H56">
            <v>600000</v>
          </cell>
          <cell r="I56">
            <v>600000</v>
          </cell>
          <cell r="J56">
            <v>1400000</v>
          </cell>
          <cell r="K56">
            <v>1400000</v>
          </cell>
          <cell r="L56">
            <v>0</v>
          </cell>
          <cell r="M56">
            <v>0</v>
          </cell>
        </row>
        <row r="57">
          <cell r="C57" t="str">
            <v>조합놀이대QG0069</v>
          </cell>
          <cell r="D57">
            <v>1</v>
          </cell>
          <cell r="E57" t="str">
            <v>EA</v>
          </cell>
          <cell r="F57">
            <v>8500000</v>
          </cell>
          <cell r="G57">
            <v>8500000</v>
          </cell>
          <cell r="H57">
            <v>2500000</v>
          </cell>
          <cell r="I57">
            <v>2500000</v>
          </cell>
          <cell r="J57">
            <v>6000000</v>
          </cell>
          <cell r="K57">
            <v>6000000</v>
          </cell>
          <cell r="L57">
            <v>0</v>
          </cell>
          <cell r="M57">
            <v>0</v>
          </cell>
        </row>
        <row r="58">
          <cell r="C58" t="str">
            <v>점프대112205</v>
          </cell>
          <cell r="D58">
            <v>1</v>
          </cell>
          <cell r="E58" t="str">
            <v>EA</v>
          </cell>
          <cell r="F58">
            <v>1400000</v>
          </cell>
          <cell r="G58">
            <v>1400000</v>
          </cell>
          <cell r="H58">
            <v>400000</v>
          </cell>
          <cell r="I58">
            <v>400000</v>
          </cell>
          <cell r="J58">
            <v>1000000</v>
          </cell>
          <cell r="K58">
            <v>1000000</v>
          </cell>
          <cell r="L58">
            <v>0</v>
          </cell>
          <cell r="M58">
            <v>0</v>
          </cell>
        </row>
        <row r="59">
          <cell r="C59" t="str">
            <v>유아놀이배101040</v>
          </cell>
          <cell r="D59">
            <v>1</v>
          </cell>
          <cell r="E59" t="str">
            <v>EA</v>
          </cell>
          <cell r="F59">
            <v>2100000</v>
          </cell>
          <cell r="G59">
            <v>2100000</v>
          </cell>
          <cell r="H59">
            <v>600000</v>
          </cell>
          <cell r="I59">
            <v>600000</v>
          </cell>
          <cell r="J59">
            <v>1500000</v>
          </cell>
          <cell r="K59">
            <v>1500000</v>
          </cell>
          <cell r="L59">
            <v>0</v>
          </cell>
          <cell r="M59">
            <v>0</v>
          </cell>
        </row>
        <row r="60">
          <cell r="C60" t="str">
            <v>흔들놀이40,44,45</v>
          </cell>
          <cell r="D60">
            <v>3</v>
          </cell>
          <cell r="E60" t="str">
            <v>EA</v>
          </cell>
          <cell r="F60">
            <v>1000000</v>
          </cell>
          <cell r="G60">
            <v>3000000</v>
          </cell>
          <cell r="H60">
            <v>300000</v>
          </cell>
          <cell r="I60">
            <v>900000</v>
          </cell>
          <cell r="J60">
            <v>700000</v>
          </cell>
          <cell r="K60">
            <v>2100000</v>
          </cell>
          <cell r="L60">
            <v>0</v>
          </cell>
          <cell r="M60">
            <v>0</v>
          </cell>
        </row>
        <row r="61">
          <cell r="C61" t="str">
            <v>놀이가벽2H1500,L5000</v>
          </cell>
          <cell r="D61">
            <v>1</v>
          </cell>
          <cell r="E61" t="str">
            <v>EA</v>
          </cell>
          <cell r="F61">
            <v>1210000</v>
          </cell>
          <cell r="G61">
            <v>1210000</v>
          </cell>
          <cell r="H61">
            <v>440000</v>
          </cell>
          <cell r="I61">
            <v>440000</v>
          </cell>
          <cell r="J61">
            <v>770000</v>
          </cell>
          <cell r="K61">
            <v>770000</v>
          </cell>
          <cell r="L61">
            <v>0</v>
          </cell>
          <cell r="M61">
            <v>0</v>
          </cell>
        </row>
        <row r="62">
          <cell r="C62" t="str">
            <v>사각파고라4000x4000</v>
          </cell>
          <cell r="D62">
            <v>1</v>
          </cell>
          <cell r="E62" t="str">
            <v>EA</v>
          </cell>
          <cell r="F62">
            <v>4500000</v>
          </cell>
          <cell r="G62">
            <v>4500000</v>
          </cell>
          <cell r="H62">
            <v>800000</v>
          </cell>
          <cell r="I62">
            <v>800000</v>
          </cell>
          <cell r="J62">
            <v>3700000</v>
          </cell>
          <cell r="K62">
            <v>3700000</v>
          </cell>
          <cell r="L62">
            <v>0</v>
          </cell>
          <cell r="M62">
            <v>0</v>
          </cell>
        </row>
        <row r="63">
          <cell r="C63" t="str">
            <v>평의자W460xL1800</v>
          </cell>
          <cell r="D63">
            <v>3</v>
          </cell>
          <cell r="E63" t="str">
            <v>EA</v>
          </cell>
          <cell r="F63">
            <v>235000</v>
          </cell>
          <cell r="G63">
            <v>705000</v>
          </cell>
          <cell r="H63">
            <v>55000</v>
          </cell>
          <cell r="I63">
            <v>165000</v>
          </cell>
          <cell r="J63">
            <v>180000</v>
          </cell>
          <cell r="K63">
            <v>540000</v>
          </cell>
          <cell r="L63">
            <v>0</v>
          </cell>
          <cell r="M63">
            <v>0</v>
          </cell>
        </row>
        <row r="64">
          <cell r="C64" t="str">
            <v>등의자W660xL1800</v>
          </cell>
          <cell r="D64">
            <v>3</v>
          </cell>
          <cell r="E64" t="str">
            <v>EA</v>
          </cell>
          <cell r="F64">
            <v>388000</v>
          </cell>
          <cell r="G64">
            <v>1164000</v>
          </cell>
          <cell r="H64">
            <v>38000</v>
          </cell>
          <cell r="I64">
            <v>114000</v>
          </cell>
          <cell r="J64">
            <v>350000</v>
          </cell>
          <cell r="K64">
            <v>1050000</v>
          </cell>
          <cell r="L64">
            <v>0</v>
          </cell>
          <cell r="M64">
            <v>0</v>
          </cell>
        </row>
        <row r="65">
          <cell r="C65" t="str">
            <v>안내판W1100xH1200</v>
          </cell>
          <cell r="D65">
            <v>1</v>
          </cell>
          <cell r="E65" t="str">
            <v>EA</v>
          </cell>
          <cell r="F65">
            <v>1200000</v>
          </cell>
          <cell r="G65">
            <v>1200000</v>
          </cell>
          <cell r="H65">
            <v>200000</v>
          </cell>
          <cell r="I65">
            <v>200000</v>
          </cell>
          <cell r="J65">
            <v>1000000</v>
          </cell>
          <cell r="K65">
            <v>1000000</v>
          </cell>
          <cell r="L65">
            <v>0</v>
          </cell>
          <cell r="M65">
            <v>0</v>
          </cell>
        </row>
        <row r="66">
          <cell r="C66" t="str">
            <v>원형플랜터(조적)H450,D2000</v>
          </cell>
          <cell r="D66">
            <v>1</v>
          </cell>
          <cell r="E66" t="str">
            <v>EA</v>
          </cell>
          <cell r="F66">
            <v>780000</v>
          </cell>
          <cell r="G66">
            <v>780000</v>
          </cell>
          <cell r="H66">
            <v>280000</v>
          </cell>
          <cell r="I66">
            <v>280000</v>
          </cell>
          <cell r="J66">
            <v>500000</v>
          </cell>
          <cell r="K66">
            <v>500000</v>
          </cell>
          <cell r="L66">
            <v>0</v>
          </cell>
          <cell r="M66">
            <v>0</v>
          </cell>
        </row>
        <row r="67">
          <cell r="C67" t="str">
            <v>화단박스H450</v>
          </cell>
          <cell r="D67">
            <v>38</v>
          </cell>
          <cell r="E67" t="str">
            <v>m</v>
          </cell>
          <cell r="F67">
            <v>100000</v>
          </cell>
          <cell r="G67">
            <v>3800000</v>
          </cell>
          <cell r="H67">
            <v>25000</v>
          </cell>
          <cell r="I67">
            <v>950000</v>
          </cell>
          <cell r="J67">
            <v>75000</v>
          </cell>
          <cell r="K67">
            <v>2850000</v>
          </cell>
          <cell r="L67">
            <v>0</v>
          </cell>
          <cell r="M67">
            <v>0</v>
          </cell>
        </row>
        <row r="68">
          <cell r="C68" t="str">
            <v>모래포설T=300</v>
          </cell>
          <cell r="D68">
            <v>135</v>
          </cell>
          <cell r="E68" t="str">
            <v>m2</v>
          </cell>
          <cell r="F68">
            <v>8500</v>
          </cell>
          <cell r="G68">
            <v>1147500</v>
          </cell>
          <cell r="H68">
            <v>4500</v>
          </cell>
          <cell r="I68">
            <v>607500</v>
          </cell>
          <cell r="J68">
            <v>4000</v>
          </cell>
          <cell r="K68">
            <v>540000</v>
          </cell>
          <cell r="L68">
            <v>0</v>
          </cell>
          <cell r="M68">
            <v>0</v>
          </cell>
        </row>
        <row r="69">
          <cell r="C69" t="str">
            <v>모래막이W=190</v>
          </cell>
          <cell r="D69">
            <v>68</v>
          </cell>
          <cell r="E69" t="str">
            <v>m</v>
          </cell>
          <cell r="F69">
            <v>25900</v>
          </cell>
          <cell r="G69">
            <v>1761200</v>
          </cell>
          <cell r="H69">
            <v>17000</v>
          </cell>
          <cell r="I69">
            <v>1156000</v>
          </cell>
          <cell r="J69">
            <v>8900</v>
          </cell>
          <cell r="K69">
            <v>605200</v>
          </cell>
          <cell r="L69">
            <v>0</v>
          </cell>
          <cell r="M69">
            <v>0</v>
          </cell>
        </row>
        <row r="70">
          <cell r="C70" t="str">
            <v>점토벽돌포장230x114xT60,그레이</v>
          </cell>
          <cell r="D70">
            <v>5.5</v>
          </cell>
          <cell r="E70" t="str">
            <v>m2</v>
          </cell>
          <cell r="F70">
            <v>38000</v>
          </cell>
          <cell r="G70">
            <v>209000</v>
          </cell>
          <cell r="H70">
            <v>7200</v>
          </cell>
          <cell r="I70">
            <v>39600</v>
          </cell>
          <cell r="J70">
            <v>30800</v>
          </cell>
          <cell r="K70">
            <v>169400</v>
          </cell>
          <cell r="L70">
            <v>0</v>
          </cell>
          <cell r="M70">
            <v>0</v>
          </cell>
        </row>
        <row r="71">
          <cell r="C71" t="str">
            <v>점토벽돌포장230x114xT60,핑크</v>
          </cell>
          <cell r="D71">
            <v>83.6</v>
          </cell>
          <cell r="E71" t="str">
            <v>m2</v>
          </cell>
          <cell r="F71">
            <v>38000</v>
          </cell>
          <cell r="G71">
            <v>3176800</v>
          </cell>
          <cell r="H71">
            <v>7200</v>
          </cell>
          <cell r="I71">
            <v>601920</v>
          </cell>
          <cell r="J71">
            <v>30800</v>
          </cell>
          <cell r="K71">
            <v>2574880</v>
          </cell>
          <cell r="L71">
            <v>0</v>
          </cell>
          <cell r="M71">
            <v>0</v>
          </cell>
        </row>
        <row r="72">
          <cell r="C72" t="str">
            <v>점토벽돌포장230x114xT60,아이보리</v>
          </cell>
          <cell r="D72">
            <v>10.5</v>
          </cell>
          <cell r="E72" t="str">
            <v>m2</v>
          </cell>
          <cell r="F72">
            <v>38000</v>
          </cell>
          <cell r="G72">
            <v>399000</v>
          </cell>
          <cell r="H72">
            <v>7200</v>
          </cell>
          <cell r="I72">
            <v>75600</v>
          </cell>
          <cell r="J72">
            <v>30800</v>
          </cell>
          <cell r="K72">
            <v>323400</v>
          </cell>
          <cell r="L72">
            <v>0</v>
          </cell>
          <cell r="M72">
            <v>0</v>
          </cell>
        </row>
        <row r="73">
          <cell r="C73" t="str">
            <v>포장경계석120x120x1000,직선</v>
          </cell>
          <cell r="D73">
            <v>3</v>
          </cell>
          <cell r="E73" t="str">
            <v>m</v>
          </cell>
          <cell r="F73">
            <v>22000</v>
          </cell>
          <cell r="G73">
            <v>66000</v>
          </cell>
          <cell r="H73">
            <v>7000</v>
          </cell>
          <cell r="I73">
            <v>21000</v>
          </cell>
          <cell r="J73">
            <v>15000</v>
          </cell>
          <cell r="K73">
            <v>45000</v>
          </cell>
          <cell r="L73">
            <v>0</v>
          </cell>
          <cell r="M73">
            <v>0</v>
          </cell>
        </row>
        <row r="74">
          <cell r="C74" t="str">
            <v>집수정750x650</v>
          </cell>
          <cell r="D74">
            <v>1</v>
          </cell>
          <cell r="E74" t="str">
            <v>개소</v>
          </cell>
          <cell r="F74">
            <v>183000</v>
          </cell>
          <cell r="G74">
            <v>183000</v>
          </cell>
          <cell r="H74">
            <v>100000</v>
          </cell>
          <cell r="I74">
            <v>100000</v>
          </cell>
          <cell r="J74">
            <v>83000</v>
          </cell>
          <cell r="K74">
            <v>83000</v>
          </cell>
          <cell r="L74">
            <v>0</v>
          </cell>
          <cell r="M74">
            <v>0</v>
          </cell>
        </row>
        <row r="75">
          <cell r="C75" t="str">
            <v>흄관D300</v>
          </cell>
          <cell r="D75">
            <v>5</v>
          </cell>
          <cell r="E75" t="str">
            <v>m</v>
          </cell>
          <cell r="F75">
            <v>41000</v>
          </cell>
          <cell r="G75">
            <v>205000</v>
          </cell>
          <cell r="H75">
            <v>23000</v>
          </cell>
          <cell r="I75">
            <v>115000</v>
          </cell>
          <cell r="J75">
            <v>18000</v>
          </cell>
          <cell r="K75">
            <v>90000</v>
          </cell>
          <cell r="L75">
            <v>0</v>
          </cell>
          <cell r="M75">
            <v>0</v>
          </cell>
        </row>
        <row r="76">
          <cell r="C76" t="str">
            <v>맹암거(간선)D150</v>
          </cell>
          <cell r="D76">
            <v>21</v>
          </cell>
          <cell r="E76" t="str">
            <v>m</v>
          </cell>
          <cell r="F76">
            <v>13500</v>
          </cell>
          <cell r="G76">
            <v>283500</v>
          </cell>
          <cell r="H76">
            <v>6000</v>
          </cell>
          <cell r="I76">
            <v>126000</v>
          </cell>
          <cell r="J76">
            <v>7500</v>
          </cell>
          <cell r="K76">
            <v>157500</v>
          </cell>
          <cell r="L76">
            <v>0</v>
          </cell>
          <cell r="M76">
            <v>0</v>
          </cell>
        </row>
        <row r="77">
          <cell r="C77" t="str">
            <v>맹암거(지선)D100</v>
          </cell>
          <cell r="D77">
            <v>25</v>
          </cell>
          <cell r="E77" t="str">
            <v>m</v>
          </cell>
          <cell r="F77">
            <v>11500</v>
          </cell>
          <cell r="G77">
            <v>287500</v>
          </cell>
          <cell r="H77">
            <v>5500</v>
          </cell>
          <cell r="I77">
            <v>137500</v>
          </cell>
          <cell r="J77">
            <v>6000</v>
          </cell>
          <cell r="K77">
            <v>150000</v>
          </cell>
          <cell r="L77">
            <v>0</v>
          </cell>
          <cell r="M77">
            <v>0</v>
          </cell>
        </row>
        <row r="78">
          <cell r="G78">
            <v>38077500</v>
          </cell>
          <cell r="I78">
            <v>10929120</v>
          </cell>
          <cell r="K78">
            <v>27148380</v>
          </cell>
          <cell r="M78">
            <v>0</v>
          </cell>
        </row>
      </sheetData>
      <sheetData sheetId="9" refreshError="1">
        <row r="4">
          <cell r="D4">
            <v>1</v>
          </cell>
          <cell r="E4" t="str">
            <v>식</v>
          </cell>
          <cell r="G4">
            <v>1268240</v>
          </cell>
          <cell r="I4">
            <v>320000</v>
          </cell>
          <cell r="K4">
            <v>948240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44383200</v>
          </cell>
          <cell r="I5">
            <v>12901040</v>
          </cell>
          <cell r="K5">
            <v>31482160</v>
          </cell>
          <cell r="M5">
            <v>0</v>
          </cell>
        </row>
        <row r="6">
          <cell r="G6">
            <v>45651440</v>
          </cell>
          <cell r="I6">
            <v>13221040</v>
          </cell>
          <cell r="K6">
            <v>32430400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4564023</v>
          </cell>
        </row>
        <row r="8">
          <cell r="G8">
            <v>50215463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느티나무H4.0xR8</v>
          </cell>
          <cell r="D30">
            <v>6</v>
          </cell>
          <cell r="E30" t="str">
            <v>주</v>
          </cell>
          <cell r="F30">
            <v>60000</v>
          </cell>
          <cell r="G30">
            <v>360000</v>
          </cell>
          <cell r="H30">
            <v>20000</v>
          </cell>
          <cell r="I30">
            <v>120000</v>
          </cell>
          <cell r="J30">
            <v>40000</v>
          </cell>
          <cell r="K30">
            <v>240000</v>
          </cell>
          <cell r="L30">
            <v>0</v>
          </cell>
          <cell r="M30">
            <v>0</v>
          </cell>
        </row>
        <row r="31">
          <cell r="C31" t="str">
            <v>벗나무H3.0xB8</v>
          </cell>
          <cell r="D31">
            <v>8</v>
          </cell>
          <cell r="E31" t="str">
            <v>주</v>
          </cell>
          <cell r="F31">
            <v>96250</v>
          </cell>
          <cell r="G31">
            <v>770000</v>
          </cell>
          <cell r="H31">
            <v>25000</v>
          </cell>
          <cell r="I31">
            <v>200000</v>
          </cell>
          <cell r="J31">
            <v>71250</v>
          </cell>
          <cell r="K31">
            <v>570000</v>
          </cell>
          <cell r="L31">
            <v>0</v>
          </cell>
          <cell r="M31">
            <v>0</v>
          </cell>
        </row>
        <row r="32">
          <cell r="C32" t="str">
            <v>지주목삼발이소형</v>
          </cell>
          <cell r="D32">
            <v>8</v>
          </cell>
          <cell r="E32" t="str">
            <v>조</v>
          </cell>
          <cell r="F32">
            <v>4500</v>
          </cell>
          <cell r="G32">
            <v>36000</v>
          </cell>
          <cell r="H32">
            <v>0</v>
          </cell>
          <cell r="I32">
            <v>0</v>
          </cell>
          <cell r="J32">
            <v>4500</v>
          </cell>
          <cell r="K32">
            <v>36000</v>
          </cell>
          <cell r="L32">
            <v>0</v>
          </cell>
          <cell r="M32">
            <v>0</v>
          </cell>
        </row>
        <row r="33">
          <cell r="C33" t="str">
            <v>지주목철재지주대</v>
          </cell>
          <cell r="D33">
            <v>6</v>
          </cell>
          <cell r="E33" t="str">
            <v>조</v>
          </cell>
          <cell r="F33">
            <v>15000</v>
          </cell>
          <cell r="G33">
            <v>90000</v>
          </cell>
          <cell r="H33">
            <v>0</v>
          </cell>
          <cell r="I33">
            <v>0</v>
          </cell>
          <cell r="J33">
            <v>15000</v>
          </cell>
          <cell r="K33">
            <v>90000</v>
          </cell>
          <cell r="L33">
            <v>0</v>
          </cell>
          <cell r="M33">
            <v>0</v>
          </cell>
        </row>
        <row r="34">
          <cell r="C34" t="str">
            <v>부엽토유기질비료</v>
          </cell>
          <cell r="D34">
            <v>68</v>
          </cell>
          <cell r="E34" t="str">
            <v>kg</v>
          </cell>
          <cell r="F34">
            <v>180</v>
          </cell>
          <cell r="G34">
            <v>12240</v>
          </cell>
          <cell r="H34">
            <v>0</v>
          </cell>
          <cell r="I34">
            <v>0</v>
          </cell>
          <cell r="J34">
            <v>180</v>
          </cell>
          <cell r="K34">
            <v>12240</v>
          </cell>
          <cell r="L34">
            <v>0</v>
          </cell>
          <cell r="M34">
            <v>0</v>
          </cell>
        </row>
        <row r="35">
          <cell r="G35">
            <v>1268240</v>
          </cell>
          <cell r="I35">
            <v>320000</v>
          </cell>
          <cell r="K35">
            <v>948240</v>
          </cell>
          <cell r="M35">
            <v>0</v>
          </cell>
        </row>
        <row r="56">
          <cell r="C56" t="str">
            <v>흔들놀이40,44,45</v>
          </cell>
          <cell r="D56">
            <v>2</v>
          </cell>
          <cell r="E56" t="str">
            <v>EA</v>
          </cell>
          <cell r="F56">
            <v>1000000</v>
          </cell>
          <cell r="G56">
            <v>2000000</v>
          </cell>
          <cell r="H56">
            <v>300000</v>
          </cell>
          <cell r="I56">
            <v>600000</v>
          </cell>
          <cell r="J56">
            <v>700000</v>
          </cell>
          <cell r="K56">
            <v>1400000</v>
          </cell>
          <cell r="L56">
            <v>0</v>
          </cell>
          <cell r="M56">
            <v>0</v>
          </cell>
        </row>
        <row r="57">
          <cell r="C57" t="str">
            <v>조합놀이대120126</v>
          </cell>
          <cell r="D57">
            <v>1</v>
          </cell>
          <cell r="E57" t="str">
            <v>EA</v>
          </cell>
          <cell r="F57">
            <v>8600000</v>
          </cell>
          <cell r="G57">
            <v>8600000</v>
          </cell>
          <cell r="H57">
            <v>2200000</v>
          </cell>
          <cell r="I57">
            <v>2200000</v>
          </cell>
          <cell r="J57">
            <v>6400000</v>
          </cell>
          <cell r="K57">
            <v>6400000</v>
          </cell>
          <cell r="L57">
            <v>0</v>
          </cell>
          <cell r="M57">
            <v>0</v>
          </cell>
        </row>
        <row r="58">
          <cell r="C58" t="str">
            <v>미로120450</v>
          </cell>
          <cell r="D58">
            <v>1</v>
          </cell>
          <cell r="E58" t="str">
            <v>EA</v>
          </cell>
          <cell r="F58">
            <v>6700000</v>
          </cell>
          <cell r="G58">
            <v>6700000</v>
          </cell>
          <cell r="H58">
            <v>2000000</v>
          </cell>
          <cell r="I58">
            <v>2000000</v>
          </cell>
          <cell r="J58">
            <v>4700000</v>
          </cell>
          <cell r="K58">
            <v>4700000</v>
          </cell>
          <cell r="L58">
            <v>0</v>
          </cell>
          <cell r="M58">
            <v>0</v>
          </cell>
        </row>
        <row r="59">
          <cell r="C59" t="str">
            <v>모험놀이대121110</v>
          </cell>
          <cell r="D59">
            <v>1</v>
          </cell>
          <cell r="E59" t="str">
            <v>EA</v>
          </cell>
          <cell r="F59">
            <v>5000000</v>
          </cell>
          <cell r="G59">
            <v>5000000</v>
          </cell>
          <cell r="H59">
            <v>1500000</v>
          </cell>
          <cell r="I59">
            <v>1500000</v>
          </cell>
          <cell r="J59">
            <v>3500000</v>
          </cell>
          <cell r="K59">
            <v>3500000</v>
          </cell>
          <cell r="L59">
            <v>0</v>
          </cell>
          <cell r="M59">
            <v>0</v>
          </cell>
        </row>
        <row r="60">
          <cell r="C60" t="str">
            <v>평파고라7500x4200</v>
          </cell>
          <cell r="D60">
            <v>1</v>
          </cell>
          <cell r="E60" t="str">
            <v>EA</v>
          </cell>
          <cell r="F60">
            <v>3750000</v>
          </cell>
          <cell r="G60">
            <v>3750000</v>
          </cell>
          <cell r="H60">
            <v>550000</v>
          </cell>
          <cell r="I60">
            <v>550000</v>
          </cell>
          <cell r="J60">
            <v>3200000</v>
          </cell>
          <cell r="K60">
            <v>3200000</v>
          </cell>
          <cell r="L60">
            <v>0</v>
          </cell>
          <cell r="M60">
            <v>0</v>
          </cell>
        </row>
        <row r="61">
          <cell r="C61" t="str">
            <v>평의자W460xL1800</v>
          </cell>
          <cell r="D61">
            <v>4</v>
          </cell>
          <cell r="E61" t="str">
            <v>EA</v>
          </cell>
          <cell r="F61">
            <v>235000</v>
          </cell>
          <cell r="G61">
            <v>940000</v>
          </cell>
          <cell r="H61">
            <v>55000</v>
          </cell>
          <cell r="I61">
            <v>220000</v>
          </cell>
          <cell r="J61">
            <v>180000</v>
          </cell>
          <cell r="K61">
            <v>720000</v>
          </cell>
          <cell r="L61">
            <v>0</v>
          </cell>
          <cell r="M61">
            <v>0</v>
          </cell>
        </row>
        <row r="62">
          <cell r="C62" t="str">
            <v>안내판W1100xH1200</v>
          </cell>
          <cell r="D62">
            <v>1</v>
          </cell>
          <cell r="E62" t="str">
            <v>EA</v>
          </cell>
          <cell r="F62">
            <v>1200000</v>
          </cell>
          <cell r="G62">
            <v>1200000</v>
          </cell>
          <cell r="H62">
            <v>200000</v>
          </cell>
          <cell r="I62">
            <v>200000</v>
          </cell>
          <cell r="J62">
            <v>1000000</v>
          </cell>
          <cell r="K62">
            <v>1000000</v>
          </cell>
          <cell r="L62">
            <v>0</v>
          </cell>
          <cell r="M62">
            <v>0</v>
          </cell>
        </row>
        <row r="63">
          <cell r="C63" t="str">
            <v>플랜트겸의자1800x1800</v>
          </cell>
          <cell r="D63">
            <v>2</v>
          </cell>
          <cell r="E63" t="str">
            <v>EA</v>
          </cell>
          <cell r="F63">
            <v>770000</v>
          </cell>
          <cell r="G63">
            <v>1540000</v>
          </cell>
          <cell r="H63">
            <v>220000</v>
          </cell>
          <cell r="I63">
            <v>440000</v>
          </cell>
          <cell r="J63">
            <v>550000</v>
          </cell>
          <cell r="K63">
            <v>1100000</v>
          </cell>
          <cell r="L63">
            <v>0</v>
          </cell>
          <cell r="M63">
            <v>0</v>
          </cell>
        </row>
        <row r="64">
          <cell r="C64" t="str">
            <v>수목보호홀덮개1370x1370</v>
          </cell>
          <cell r="D64">
            <v>2</v>
          </cell>
          <cell r="E64" t="str">
            <v>EA</v>
          </cell>
          <cell r="F64">
            <v>150000</v>
          </cell>
          <cell r="G64">
            <v>300000</v>
          </cell>
          <cell r="H64">
            <v>20000</v>
          </cell>
          <cell r="I64">
            <v>40000</v>
          </cell>
          <cell r="J64">
            <v>130000</v>
          </cell>
          <cell r="K64">
            <v>260000</v>
          </cell>
          <cell r="L64">
            <v>0</v>
          </cell>
          <cell r="M64">
            <v>0</v>
          </cell>
        </row>
        <row r="65">
          <cell r="C65" t="str">
            <v>모래포설T=300</v>
          </cell>
          <cell r="D65">
            <v>226</v>
          </cell>
          <cell r="E65" t="str">
            <v>m2</v>
          </cell>
          <cell r="F65">
            <v>8500</v>
          </cell>
          <cell r="G65">
            <v>1921000</v>
          </cell>
          <cell r="H65">
            <v>4500</v>
          </cell>
          <cell r="I65">
            <v>1017000</v>
          </cell>
          <cell r="J65">
            <v>4000</v>
          </cell>
          <cell r="K65">
            <v>904000</v>
          </cell>
          <cell r="L65">
            <v>0</v>
          </cell>
          <cell r="M65">
            <v>0</v>
          </cell>
        </row>
        <row r="66">
          <cell r="C66" t="str">
            <v>모래막이W=190</v>
          </cell>
          <cell r="D66">
            <v>84</v>
          </cell>
          <cell r="E66" t="str">
            <v>m</v>
          </cell>
          <cell r="F66">
            <v>25900</v>
          </cell>
          <cell r="G66">
            <v>2175600</v>
          </cell>
          <cell r="H66">
            <v>17000</v>
          </cell>
          <cell r="I66">
            <v>1428000</v>
          </cell>
          <cell r="J66">
            <v>8900</v>
          </cell>
          <cell r="K66">
            <v>747600</v>
          </cell>
          <cell r="L66">
            <v>0</v>
          </cell>
          <cell r="M66">
            <v>0</v>
          </cell>
        </row>
        <row r="67">
          <cell r="C67" t="str">
            <v>점토벽돌포장230x114xT60,그레이</v>
          </cell>
          <cell r="D67">
            <v>10.5</v>
          </cell>
          <cell r="E67" t="str">
            <v>m2</v>
          </cell>
          <cell r="F67">
            <v>38000</v>
          </cell>
          <cell r="G67">
            <v>399000</v>
          </cell>
          <cell r="H67">
            <v>7200</v>
          </cell>
          <cell r="I67">
            <v>75600</v>
          </cell>
          <cell r="J67">
            <v>30800</v>
          </cell>
          <cell r="K67">
            <v>323400</v>
          </cell>
          <cell r="L67">
            <v>0</v>
          </cell>
          <cell r="M67">
            <v>0</v>
          </cell>
        </row>
        <row r="68">
          <cell r="C68" t="str">
            <v>점토벽돌포장230x114xT60,핑크</v>
          </cell>
          <cell r="D68">
            <v>92.2</v>
          </cell>
          <cell r="E68" t="str">
            <v>m2</v>
          </cell>
          <cell r="F68">
            <v>38000</v>
          </cell>
          <cell r="G68">
            <v>3503600</v>
          </cell>
          <cell r="H68">
            <v>7200</v>
          </cell>
          <cell r="I68">
            <v>663840</v>
          </cell>
          <cell r="J68">
            <v>30800</v>
          </cell>
          <cell r="K68">
            <v>2839760</v>
          </cell>
          <cell r="L68">
            <v>0</v>
          </cell>
          <cell r="M68">
            <v>0</v>
          </cell>
        </row>
        <row r="69">
          <cell r="C69" t="str">
            <v>점토벽돌포장230x114xT60,아이보리</v>
          </cell>
          <cell r="D69">
            <v>78</v>
          </cell>
          <cell r="E69" t="str">
            <v>m2</v>
          </cell>
          <cell r="F69">
            <v>38000</v>
          </cell>
          <cell r="G69">
            <v>2964000</v>
          </cell>
          <cell r="H69">
            <v>7200</v>
          </cell>
          <cell r="I69">
            <v>561600</v>
          </cell>
          <cell r="J69">
            <v>30800</v>
          </cell>
          <cell r="K69">
            <v>2402400</v>
          </cell>
          <cell r="L69">
            <v>0</v>
          </cell>
          <cell r="M69">
            <v>0</v>
          </cell>
        </row>
        <row r="70">
          <cell r="C70" t="str">
            <v>점토경계블럭230x114xT76</v>
          </cell>
          <cell r="D70">
            <v>43.5</v>
          </cell>
          <cell r="E70" t="str">
            <v>m</v>
          </cell>
          <cell r="F70">
            <v>43000</v>
          </cell>
          <cell r="G70">
            <v>1870500</v>
          </cell>
          <cell r="H70">
            <v>15000</v>
          </cell>
          <cell r="I70">
            <v>652500</v>
          </cell>
          <cell r="J70">
            <v>28000</v>
          </cell>
          <cell r="K70">
            <v>1218000</v>
          </cell>
          <cell r="L70">
            <v>0</v>
          </cell>
          <cell r="M70">
            <v>0</v>
          </cell>
        </row>
        <row r="71">
          <cell r="C71" t="str">
            <v>포장경계석120x120x1000,직선</v>
          </cell>
          <cell r="D71">
            <v>3</v>
          </cell>
          <cell r="E71" t="str">
            <v>m</v>
          </cell>
          <cell r="F71">
            <v>22000</v>
          </cell>
          <cell r="G71">
            <v>66000</v>
          </cell>
          <cell r="H71">
            <v>7000</v>
          </cell>
          <cell r="I71">
            <v>21000</v>
          </cell>
          <cell r="J71">
            <v>15000</v>
          </cell>
          <cell r="K71">
            <v>45000</v>
          </cell>
          <cell r="L71">
            <v>0</v>
          </cell>
          <cell r="M71">
            <v>0</v>
          </cell>
        </row>
        <row r="72">
          <cell r="C72" t="str">
            <v>집수정750x650</v>
          </cell>
          <cell r="D72">
            <v>1</v>
          </cell>
          <cell r="E72" t="str">
            <v>개소</v>
          </cell>
          <cell r="F72">
            <v>183000</v>
          </cell>
          <cell r="G72">
            <v>183000</v>
          </cell>
          <cell r="H72">
            <v>100000</v>
          </cell>
          <cell r="I72">
            <v>100000</v>
          </cell>
          <cell r="J72">
            <v>83000</v>
          </cell>
          <cell r="K72">
            <v>83000</v>
          </cell>
          <cell r="L72">
            <v>0</v>
          </cell>
          <cell r="M72">
            <v>0</v>
          </cell>
        </row>
        <row r="73">
          <cell r="C73" t="str">
            <v>흄관D300</v>
          </cell>
          <cell r="D73">
            <v>10</v>
          </cell>
          <cell r="E73" t="str">
            <v>m</v>
          </cell>
          <cell r="F73">
            <v>41000</v>
          </cell>
          <cell r="G73">
            <v>410000</v>
          </cell>
          <cell r="H73">
            <v>23000</v>
          </cell>
          <cell r="I73">
            <v>230000</v>
          </cell>
          <cell r="J73">
            <v>18000</v>
          </cell>
          <cell r="K73">
            <v>180000</v>
          </cell>
          <cell r="L73">
            <v>0</v>
          </cell>
          <cell r="M73">
            <v>0</v>
          </cell>
        </row>
        <row r="74">
          <cell r="C74" t="str">
            <v>맹암거(간선)D150</v>
          </cell>
          <cell r="D74">
            <v>22</v>
          </cell>
          <cell r="E74" t="str">
            <v>m</v>
          </cell>
          <cell r="F74">
            <v>13500</v>
          </cell>
          <cell r="G74">
            <v>297000</v>
          </cell>
          <cell r="H74">
            <v>6000</v>
          </cell>
          <cell r="I74">
            <v>132000</v>
          </cell>
          <cell r="J74">
            <v>7500</v>
          </cell>
          <cell r="K74">
            <v>165000</v>
          </cell>
          <cell r="L74">
            <v>0</v>
          </cell>
          <cell r="M74">
            <v>0</v>
          </cell>
        </row>
        <row r="75">
          <cell r="C75" t="str">
            <v>맹암거(지선)D100</v>
          </cell>
          <cell r="D75">
            <v>49</v>
          </cell>
          <cell r="E75" t="str">
            <v>m</v>
          </cell>
          <cell r="F75">
            <v>11500</v>
          </cell>
          <cell r="G75">
            <v>563500</v>
          </cell>
          <cell r="H75">
            <v>5500</v>
          </cell>
          <cell r="I75">
            <v>269500</v>
          </cell>
          <cell r="J75">
            <v>6000</v>
          </cell>
          <cell r="K75">
            <v>294000</v>
          </cell>
          <cell r="L75">
            <v>0</v>
          </cell>
          <cell r="M75">
            <v>0</v>
          </cell>
        </row>
        <row r="76">
          <cell r="G76">
            <v>44383200</v>
          </cell>
          <cell r="I76">
            <v>12901040</v>
          </cell>
          <cell r="K76">
            <v>31482160</v>
          </cell>
          <cell r="M76">
            <v>0</v>
          </cell>
        </row>
      </sheetData>
      <sheetData sheetId="10" refreshError="1">
        <row r="4">
          <cell r="D4">
            <v>1</v>
          </cell>
          <cell r="E4" t="str">
            <v>식</v>
          </cell>
          <cell r="G4">
            <v>9396220</v>
          </cell>
          <cell r="I4">
            <v>1771000</v>
          </cell>
          <cell r="K4">
            <v>7625220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94144600</v>
          </cell>
          <cell r="I5">
            <v>27528600</v>
          </cell>
          <cell r="K5">
            <v>66616000</v>
          </cell>
          <cell r="M5">
            <v>0</v>
          </cell>
        </row>
        <row r="6">
          <cell r="G6">
            <v>103540820</v>
          </cell>
          <cell r="I6">
            <v>29299600</v>
          </cell>
          <cell r="K6">
            <v>74241220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10351540</v>
          </cell>
        </row>
        <row r="8">
          <cell r="G8">
            <v>113892360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구상나무H2.0xW0.8</v>
          </cell>
          <cell r="D30">
            <v>13</v>
          </cell>
          <cell r="E30" t="str">
            <v>주</v>
          </cell>
          <cell r="F30">
            <v>91500</v>
          </cell>
          <cell r="G30">
            <v>1189500</v>
          </cell>
          <cell r="H30">
            <v>6000</v>
          </cell>
          <cell r="I30">
            <v>78000</v>
          </cell>
          <cell r="J30">
            <v>85500</v>
          </cell>
          <cell r="K30">
            <v>1111500</v>
          </cell>
          <cell r="L30">
            <v>0</v>
          </cell>
          <cell r="M30">
            <v>0</v>
          </cell>
        </row>
        <row r="31">
          <cell r="C31" t="str">
            <v>잣나무H2.5xW1.2</v>
          </cell>
          <cell r="D31">
            <v>27</v>
          </cell>
          <cell r="E31" t="str">
            <v>주</v>
          </cell>
          <cell r="F31">
            <v>20400</v>
          </cell>
          <cell r="G31">
            <v>550800</v>
          </cell>
          <cell r="H31">
            <v>9000</v>
          </cell>
          <cell r="I31">
            <v>243000</v>
          </cell>
          <cell r="J31">
            <v>11400</v>
          </cell>
          <cell r="K31">
            <v>307800</v>
          </cell>
          <cell r="L31">
            <v>0</v>
          </cell>
          <cell r="M31">
            <v>0</v>
          </cell>
        </row>
        <row r="32">
          <cell r="C32" t="str">
            <v>계수나무H3.5xR8</v>
          </cell>
          <cell r="D32">
            <v>7</v>
          </cell>
          <cell r="E32" t="str">
            <v>주</v>
          </cell>
          <cell r="F32">
            <v>79850</v>
          </cell>
          <cell r="G32">
            <v>558950</v>
          </cell>
          <cell r="H32">
            <v>20000</v>
          </cell>
          <cell r="I32">
            <v>140000</v>
          </cell>
          <cell r="J32">
            <v>59850</v>
          </cell>
          <cell r="K32">
            <v>418950</v>
          </cell>
          <cell r="L32">
            <v>0</v>
          </cell>
          <cell r="M32">
            <v>0</v>
          </cell>
        </row>
        <row r="33">
          <cell r="C33" t="str">
            <v>대추나무H2.5xR6</v>
          </cell>
          <cell r="D33">
            <v>5</v>
          </cell>
          <cell r="E33" t="str">
            <v>주</v>
          </cell>
          <cell r="F33">
            <v>38500</v>
          </cell>
          <cell r="G33">
            <v>192500</v>
          </cell>
          <cell r="H33">
            <v>10000</v>
          </cell>
          <cell r="I33">
            <v>50000</v>
          </cell>
          <cell r="J33">
            <v>28500</v>
          </cell>
          <cell r="K33">
            <v>142500</v>
          </cell>
          <cell r="L33">
            <v>0</v>
          </cell>
          <cell r="M33">
            <v>0</v>
          </cell>
        </row>
        <row r="34">
          <cell r="C34" t="str">
            <v>매실나무H4.0xR15</v>
          </cell>
          <cell r="D34">
            <v>2</v>
          </cell>
          <cell r="E34" t="str">
            <v>주</v>
          </cell>
          <cell r="F34">
            <v>282500</v>
          </cell>
          <cell r="G34">
            <v>565000</v>
          </cell>
          <cell r="H34">
            <v>45000</v>
          </cell>
          <cell r="I34">
            <v>90000</v>
          </cell>
          <cell r="J34">
            <v>237500</v>
          </cell>
          <cell r="K34">
            <v>475000</v>
          </cell>
          <cell r="L34">
            <v>0</v>
          </cell>
          <cell r="M34">
            <v>0</v>
          </cell>
        </row>
        <row r="35">
          <cell r="C35" t="str">
            <v>매자나무H2.5xR6</v>
          </cell>
          <cell r="D35">
            <v>8</v>
          </cell>
          <cell r="E35" t="str">
            <v>주</v>
          </cell>
          <cell r="F35">
            <v>33750</v>
          </cell>
          <cell r="G35">
            <v>270000</v>
          </cell>
          <cell r="H35">
            <v>10000</v>
          </cell>
          <cell r="I35">
            <v>80000</v>
          </cell>
          <cell r="J35">
            <v>23750</v>
          </cell>
          <cell r="K35">
            <v>190000</v>
          </cell>
          <cell r="L35">
            <v>0</v>
          </cell>
          <cell r="M35">
            <v>0</v>
          </cell>
        </row>
        <row r="36">
          <cell r="C36" t="str">
            <v>벗나무H3.0xB8</v>
          </cell>
          <cell r="D36">
            <v>10</v>
          </cell>
          <cell r="E36" t="str">
            <v>주</v>
          </cell>
          <cell r="F36">
            <v>96250</v>
          </cell>
          <cell r="G36">
            <v>962500</v>
          </cell>
          <cell r="H36">
            <v>25000</v>
          </cell>
          <cell r="I36">
            <v>250000</v>
          </cell>
          <cell r="J36">
            <v>71250</v>
          </cell>
          <cell r="K36">
            <v>712500</v>
          </cell>
          <cell r="L36">
            <v>0</v>
          </cell>
          <cell r="M36">
            <v>0</v>
          </cell>
        </row>
        <row r="37">
          <cell r="C37" t="str">
            <v>산딸나무H3.0xR8</v>
          </cell>
          <cell r="D37">
            <v>7</v>
          </cell>
          <cell r="E37" t="str">
            <v>주</v>
          </cell>
          <cell r="F37">
            <v>105500</v>
          </cell>
          <cell r="G37">
            <v>738500</v>
          </cell>
          <cell r="H37">
            <v>20000</v>
          </cell>
          <cell r="I37">
            <v>140000</v>
          </cell>
          <cell r="J37">
            <v>85500</v>
          </cell>
          <cell r="K37">
            <v>598500</v>
          </cell>
          <cell r="L37">
            <v>0</v>
          </cell>
          <cell r="M37">
            <v>0</v>
          </cell>
        </row>
        <row r="38">
          <cell r="C38" t="str">
            <v>은행나무H3.5xB12</v>
          </cell>
          <cell r="D38">
            <v>6</v>
          </cell>
          <cell r="E38" t="str">
            <v>주</v>
          </cell>
          <cell r="F38">
            <v>246000</v>
          </cell>
          <cell r="G38">
            <v>1476000</v>
          </cell>
          <cell r="H38">
            <v>75000</v>
          </cell>
          <cell r="I38">
            <v>450000</v>
          </cell>
          <cell r="J38">
            <v>171000</v>
          </cell>
          <cell r="K38">
            <v>1026000</v>
          </cell>
          <cell r="L38">
            <v>0</v>
          </cell>
          <cell r="M38">
            <v>0</v>
          </cell>
        </row>
        <row r="39">
          <cell r="C39" t="str">
            <v>이팝나무H2.5xR6</v>
          </cell>
          <cell r="D39">
            <v>3</v>
          </cell>
          <cell r="E39" t="str">
            <v>주</v>
          </cell>
          <cell r="F39">
            <v>43250</v>
          </cell>
          <cell r="G39">
            <v>129750</v>
          </cell>
          <cell r="H39">
            <v>10000</v>
          </cell>
          <cell r="I39">
            <v>30000</v>
          </cell>
          <cell r="J39">
            <v>33250</v>
          </cell>
          <cell r="K39">
            <v>99750</v>
          </cell>
          <cell r="L39">
            <v>0</v>
          </cell>
          <cell r="M39">
            <v>0</v>
          </cell>
        </row>
        <row r="40">
          <cell r="C40" t="str">
            <v>청단풍H4.5xR30</v>
          </cell>
          <cell r="D40">
            <v>1</v>
          </cell>
          <cell r="E40" t="str">
            <v>주</v>
          </cell>
          <cell r="F40">
            <v>1830000</v>
          </cell>
          <cell r="G40">
            <v>1830000</v>
          </cell>
          <cell r="H40">
            <v>120000</v>
          </cell>
          <cell r="I40">
            <v>120000</v>
          </cell>
          <cell r="J40">
            <v>1710000</v>
          </cell>
          <cell r="K40">
            <v>1710000</v>
          </cell>
          <cell r="L40">
            <v>0</v>
          </cell>
          <cell r="M40">
            <v>0</v>
          </cell>
        </row>
        <row r="41">
          <cell r="C41" t="str">
            <v>청단풍H2.0xR6</v>
          </cell>
          <cell r="D41">
            <v>10</v>
          </cell>
          <cell r="E41" t="str">
            <v>주</v>
          </cell>
          <cell r="F41">
            <v>40400</v>
          </cell>
          <cell r="G41">
            <v>404000</v>
          </cell>
          <cell r="H41">
            <v>10000</v>
          </cell>
          <cell r="I41">
            <v>100000</v>
          </cell>
          <cell r="J41">
            <v>30400</v>
          </cell>
          <cell r="K41">
            <v>304000</v>
          </cell>
          <cell r="L41">
            <v>0</v>
          </cell>
          <cell r="M41">
            <v>0</v>
          </cell>
        </row>
        <row r="42">
          <cell r="C42" t="str">
            <v>지주목삼발이소형</v>
          </cell>
          <cell r="D42">
            <v>83</v>
          </cell>
          <cell r="E42" t="str">
            <v>조</v>
          </cell>
          <cell r="F42">
            <v>4500</v>
          </cell>
          <cell r="G42">
            <v>373500</v>
          </cell>
          <cell r="H42">
            <v>0</v>
          </cell>
          <cell r="I42">
            <v>0</v>
          </cell>
          <cell r="J42">
            <v>4500</v>
          </cell>
          <cell r="K42">
            <v>373500</v>
          </cell>
          <cell r="L42">
            <v>0</v>
          </cell>
          <cell r="M42">
            <v>0</v>
          </cell>
        </row>
        <row r="43">
          <cell r="C43" t="str">
            <v>지주목삼발이대형</v>
          </cell>
          <cell r="D43">
            <v>3</v>
          </cell>
          <cell r="E43" t="str">
            <v>조</v>
          </cell>
          <cell r="F43">
            <v>6500</v>
          </cell>
          <cell r="G43">
            <v>19500</v>
          </cell>
          <cell r="H43">
            <v>0</v>
          </cell>
          <cell r="I43">
            <v>0</v>
          </cell>
          <cell r="J43">
            <v>6500</v>
          </cell>
          <cell r="K43">
            <v>19500</v>
          </cell>
          <cell r="L43">
            <v>0</v>
          </cell>
          <cell r="M43">
            <v>0</v>
          </cell>
        </row>
        <row r="44">
          <cell r="C44" t="str">
            <v>부엽토유기질비료</v>
          </cell>
          <cell r="D44">
            <v>754</v>
          </cell>
          <cell r="E44" t="str">
            <v>kg</v>
          </cell>
          <cell r="F44">
            <v>180</v>
          </cell>
          <cell r="G44">
            <v>135720</v>
          </cell>
          <cell r="H44">
            <v>0</v>
          </cell>
          <cell r="I44">
            <v>0</v>
          </cell>
          <cell r="J44">
            <v>180</v>
          </cell>
          <cell r="K44">
            <v>135720</v>
          </cell>
          <cell r="L44">
            <v>0</v>
          </cell>
          <cell r="M44">
            <v>0</v>
          </cell>
        </row>
        <row r="45">
          <cell r="G45">
            <v>9396220</v>
          </cell>
          <cell r="I45">
            <v>1771000</v>
          </cell>
          <cell r="K45">
            <v>7625220</v>
          </cell>
          <cell r="M45">
            <v>0</v>
          </cell>
        </row>
        <row r="56">
          <cell r="C56" t="str">
            <v>배조합놀이대QG1189</v>
          </cell>
          <cell r="D56">
            <v>1</v>
          </cell>
          <cell r="E56" t="str">
            <v>EA</v>
          </cell>
          <cell r="F56">
            <v>26000000</v>
          </cell>
          <cell r="G56">
            <v>26000000</v>
          </cell>
          <cell r="H56">
            <v>8000000</v>
          </cell>
          <cell r="I56">
            <v>8000000</v>
          </cell>
          <cell r="J56">
            <v>18000000</v>
          </cell>
          <cell r="K56">
            <v>18000000</v>
          </cell>
          <cell r="L56">
            <v>0</v>
          </cell>
          <cell r="M56">
            <v>0</v>
          </cell>
        </row>
        <row r="57">
          <cell r="C57" t="str">
            <v>모험놀이대120031</v>
          </cell>
          <cell r="D57">
            <v>1</v>
          </cell>
          <cell r="E57" t="str">
            <v>EA</v>
          </cell>
          <cell r="F57">
            <v>4800000</v>
          </cell>
          <cell r="G57">
            <v>4800000</v>
          </cell>
          <cell r="H57">
            <v>1500000</v>
          </cell>
          <cell r="I57">
            <v>1500000</v>
          </cell>
          <cell r="J57">
            <v>3300000</v>
          </cell>
          <cell r="K57">
            <v>3300000</v>
          </cell>
          <cell r="L57">
            <v>0</v>
          </cell>
          <cell r="M57">
            <v>0</v>
          </cell>
        </row>
        <row r="58">
          <cell r="C58" t="str">
            <v>모래&amp;놀이집405</v>
          </cell>
          <cell r="D58">
            <v>1</v>
          </cell>
          <cell r="E58" t="str">
            <v>EA</v>
          </cell>
          <cell r="F58">
            <v>5200000</v>
          </cell>
          <cell r="G58">
            <v>5200000</v>
          </cell>
          <cell r="H58">
            <v>1600000</v>
          </cell>
          <cell r="I58">
            <v>1600000</v>
          </cell>
          <cell r="J58">
            <v>3600000</v>
          </cell>
          <cell r="K58">
            <v>3600000</v>
          </cell>
          <cell r="L58">
            <v>0</v>
          </cell>
          <cell r="M58">
            <v>0</v>
          </cell>
        </row>
        <row r="59">
          <cell r="C59" t="str">
            <v>공중활주로120238</v>
          </cell>
          <cell r="D59">
            <v>1</v>
          </cell>
          <cell r="E59" t="str">
            <v>EA</v>
          </cell>
          <cell r="F59">
            <v>5300000</v>
          </cell>
          <cell r="G59">
            <v>5300000</v>
          </cell>
          <cell r="H59">
            <v>1600000</v>
          </cell>
          <cell r="I59">
            <v>1600000</v>
          </cell>
          <cell r="J59">
            <v>3700000</v>
          </cell>
          <cell r="K59">
            <v>3700000</v>
          </cell>
          <cell r="L59">
            <v>0</v>
          </cell>
          <cell r="M59">
            <v>0</v>
          </cell>
        </row>
        <row r="60">
          <cell r="C60" t="str">
            <v>흔들놀이40,44,45</v>
          </cell>
          <cell r="D60">
            <v>2</v>
          </cell>
          <cell r="E60" t="str">
            <v>EA</v>
          </cell>
          <cell r="F60">
            <v>1000000</v>
          </cell>
          <cell r="G60">
            <v>2000000</v>
          </cell>
          <cell r="H60">
            <v>300000</v>
          </cell>
          <cell r="I60">
            <v>600000</v>
          </cell>
          <cell r="J60">
            <v>700000</v>
          </cell>
          <cell r="K60">
            <v>1400000</v>
          </cell>
          <cell r="L60">
            <v>0</v>
          </cell>
          <cell r="M60">
            <v>0</v>
          </cell>
        </row>
        <row r="61">
          <cell r="C61" t="str">
            <v>격자형파고라5000x2500</v>
          </cell>
          <cell r="D61">
            <v>1</v>
          </cell>
          <cell r="E61" t="str">
            <v>EA</v>
          </cell>
          <cell r="F61">
            <v>4800000</v>
          </cell>
          <cell r="G61">
            <v>4800000</v>
          </cell>
          <cell r="H61">
            <v>950000</v>
          </cell>
          <cell r="I61">
            <v>950000</v>
          </cell>
          <cell r="J61">
            <v>3850000</v>
          </cell>
          <cell r="K61">
            <v>3850000</v>
          </cell>
          <cell r="L61">
            <v>0</v>
          </cell>
          <cell r="M61">
            <v>0</v>
          </cell>
        </row>
        <row r="62">
          <cell r="C62" t="str">
            <v>사각파고라4000x4000</v>
          </cell>
          <cell r="D62">
            <v>1</v>
          </cell>
          <cell r="E62" t="str">
            <v>EA</v>
          </cell>
          <cell r="F62">
            <v>4500000</v>
          </cell>
          <cell r="G62">
            <v>4500000</v>
          </cell>
          <cell r="H62">
            <v>800000</v>
          </cell>
          <cell r="I62">
            <v>800000</v>
          </cell>
          <cell r="J62">
            <v>3700000</v>
          </cell>
          <cell r="K62">
            <v>3700000</v>
          </cell>
          <cell r="L62">
            <v>0</v>
          </cell>
          <cell r="M62">
            <v>0</v>
          </cell>
        </row>
        <row r="63">
          <cell r="C63" t="str">
            <v>평의자W460xL1800</v>
          </cell>
          <cell r="D63">
            <v>2</v>
          </cell>
          <cell r="E63" t="str">
            <v>EA</v>
          </cell>
          <cell r="F63">
            <v>235000</v>
          </cell>
          <cell r="G63">
            <v>470000</v>
          </cell>
          <cell r="H63">
            <v>55000</v>
          </cell>
          <cell r="I63">
            <v>110000</v>
          </cell>
          <cell r="J63">
            <v>180000</v>
          </cell>
          <cell r="K63">
            <v>360000</v>
          </cell>
          <cell r="L63">
            <v>0</v>
          </cell>
          <cell r="M63">
            <v>0</v>
          </cell>
        </row>
        <row r="64">
          <cell r="C64" t="str">
            <v>등의자W660xL1800</v>
          </cell>
          <cell r="D64">
            <v>2</v>
          </cell>
          <cell r="E64" t="str">
            <v>EA</v>
          </cell>
          <cell r="F64">
            <v>388000</v>
          </cell>
          <cell r="G64">
            <v>776000</v>
          </cell>
          <cell r="H64">
            <v>38000</v>
          </cell>
          <cell r="I64">
            <v>76000</v>
          </cell>
          <cell r="J64">
            <v>350000</v>
          </cell>
          <cell r="K64">
            <v>700000</v>
          </cell>
          <cell r="L64">
            <v>0</v>
          </cell>
          <cell r="M64">
            <v>0</v>
          </cell>
        </row>
        <row r="65">
          <cell r="C65" t="str">
            <v>통돌벤치450x450</v>
          </cell>
          <cell r="D65">
            <v>3</v>
          </cell>
          <cell r="E65" t="str">
            <v>EA</v>
          </cell>
          <cell r="F65">
            <v>255000</v>
          </cell>
          <cell r="G65">
            <v>765000</v>
          </cell>
          <cell r="H65">
            <v>55000</v>
          </cell>
          <cell r="I65">
            <v>165000</v>
          </cell>
          <cell r="J65">
            <v>200000</v>
          </cell>
          <cell r="K65">
            <v>600000</v>
          </cell>
          <cell r="L65">
            <v>0</v>
          </cell>
          <cell r="M65">
            <v>0</v>
          </cell>
        </row>
        <row r="66">
          <cell r="C66" t="str">
            <v>안내판W1100xH1200</v>
          </cell>
          <cell r="D66">
            <v>1</v>
          </cell>
          <cell r="E66" t="str">
            <v>EA</v>
          </cell>
          <cell r="F66">
            <v>1200000</v>
          </cell>
          <cell r="G66">
            <v>1200000</v>
          </cell>
          <cell r="H66">
            <v>200000</v>
          </cell>
          <cell r="I66">
            <v>200000</v>
          </cell>
          <cell r="J66">
            <v>1000000</v>
          </cell>
          <cell r="K66">
            <v>1000000</v>
          </cell>
          <cell r="L66">
            <v>0</v>
          </cell>
          <cell r="M66">
            <v>0</v>
          </cell>
        </row>
        <row r="67">
          <cell r="C67" t="str">
            <v>플랜트겸의자1800x1800</v>
          </cell>
          <cell r="D67">
            <v>4</v>
          </cell>
          <cell r="E67" t="str">
            <v>EA</v>
          </cell>
          <cell r="F67">
            <v>770000</v>
          </cell>
          <cell r="G67">
            <v>3080000</v>
          </cell>
          <cell r="H67">
            <v>220000</v>
          </cell>
          <cell r="I67">
            <v>880000</v>
          </cell>
          <cell r="J67">
            <v>550000</v>
          </cell>
          <cell r="K67">
            <v>2200000</v>
          </cell>
          <cell r="L67">
            <v>0</v>
          </cell>
          <cell r="M67">
            <v>0</v>
          </cell>
        </row>
        <row r="68">
          <cell r="C68" t="str">
            <v>화단박스H450</v>
          </cell>
          <cell r="D68">
            <v>104</v>
          </cell>
          <cell r="E68" t="str">
            <v>m</v>
          </cell>
          <cell r="F68">
            <v>100000</v>
          </cell>
          <cell r="G68">
            <v>10400000</v>
          </cell>
          <cell r="H68">
            <v>25000</v>
          </cell>
          <cell r="I68">
            <v>2600000</v>
          </cell>
          <cell r="J68">
            <v>75000</v>
          </cell>
          <cell r="K68">
            <v>7800000</v>
          </cell>
          <cell r="L68">
            <v>0</v>
          </cell>
          <cell r="M68">
            <v>0</v>
          </cell>
        </row>
        <row r="69">
          <cell r="C69" t="str">
            <v>모래포설T=300</v>
          </cell>
          <cell r="D69">
            <v>434</v>
          </cell>
          <cell r="E69" t="str">
            <v>m2</v>
          </cell>
          <cell r="F69">
            <v>8500</v>
          </cell>
          <cell r="G69">
            <v>3689000</v>
          </cell>
          <cell r="H69">
            <v>4500</v>
          </cell>
          <cell r="I69">
            <v>1953000</v>
          </cell>
          <cell r="J69">
            <v>4000</v>
          </cell>
          <cell r="K69">
            <v>1736000</v>
          </cell>
          <cell r="L69">
            <v>0</v>
          </cell>
          <cell r="M69">
            <v>0</v>
          </cell>
        </row>
        <row r="70">
          <cell r="C70" t="str">
            <v>모래막이W=190</v>
          </cell>
          <cell r="D70">
            <v>114</v>
          </cell>
          <cell r="E70" t="str">
            <v>m</v>
          </cell>
          <cell r="F70">
            <v>25900</v>
          </cell>
          <cell r="G70">
            <v>2952600</v>
          </cell>
          <cell r="H70">
            <v>17000</v>
          </cell>
          <cell r="I70">
            <v>1938000</v>
          </cell>
          <cell r="J70">
            <v>8900</v>
          </cell>
          <cell r="K70">
            <v>1014600</v>
          </cell>
          <cell r="L70">
            <v>0</v>
          </cell>
          <cell r="M70">
            <v>0</v>
          </cell>
        </row>
        <row r="71">
          <cell r="C71" t="str">
            <v>점토벽돌포장230x114xT60,그레이</v>
          </cell>
          <cell r="D71">
            <v>27</v>
          </cell>
          <cell r="E71" t="str">
            <v>m2</v>
          </cell>
          <cell r="F71">
            <v>38000</v>
          </cell>
          <cell r="G71">
            <v>1026000</v>
          </cell>
          <cell r="H71">
            <v>7200</v>
          </cell>
          <cell r="I71">
            <v>194400</v>
          </cell>
          <cell r="J71">
            <v>30800</v>
          </cell>
          <cell r="K71">
            <v>831600</v>
          </cell>
          <cell r="L71">
            <v>0</v>
          </cell>
          <cell r="M71">
            <v>0</v>
          </cell>
        </row>
        <row r="72">
          <cell r="C72" t="str">
            <v>점토벽돌포장230x114xT60,핑크</v>
          </cell>
          <cell r="D72">
            <v>254</v>
          </cell>
          <cell r="E72" t="str">
            <v>m2</v>
          </cell>
          <cell r="F72">
            <v>38000</v>
          </cell>
          <cell r="G72">
            <v>9652000</v>
          </cell>
          <cell r="H72">
            <v>7200</v>
          </cell>
          <cell r="I72">
            <v>1828800</v>
          </cell>
          <cell r="J72">
            <v>30800</v>
          </cell>
          <cell r="K72">
            <v>7823200</v>
          </cell>
          <cell r="L72">
            <v>0</v>
          </cell>
          <cell r="M72">
            <v>0</v>
          </cell>
        </row>
        <row r="73">
          <cell r="C73" t="str">
            <v>점토벽돌포장230x114xT60,아이보리</v>
          </cell>
          <cell r="D73">
            <v>65</v>
          </cell>
          <cell r="E73" t="str">
            <v>m2</v>
          </cell>
          <cell r="F73">
            <v>38000</v>
          </cell>
          <cell r="G73">
            <v>2470000</v>
          </cell>
          <cell r="H73">
            <v>7200</v>
          </cell>
          <cell r="I73">
            <v>468000</v>
          </cell>
          <cell r="J73">
            <v>30800</v>
          </cell>
          <cell r="K73">
            <v>2002000</v>
          </cell>
          <cell r="L73">
            <v>0</v>
          </cell>
          <cell r="M73">
            <v>0</v>
          </cell>
        </row>
        <row r="74">
          <cell r="C74" t="str">
            <v>점토경계블럭230x114xT76</v>
          </cell>
          <cell r="D74">
            <v>63.2</v>
          </cell>
          <cell r="E74" t="str">
            <v>m</v>
          </cell>
          <cell r="F74">
            <v>43000</v>
          </cell>
          <cell r="G74">
            <v>2717600</v>
          </cell>
          <cell r="H74">
            <v>15000</v>
          </cell>
          <cell r="I74">
            <v>948000</v>
          </cell>
          <cell r="J74">
            <v>28000</v>
          </cell>
          <cell r="K74">
            <v>1769600</v>
          </cell>
          <cell r="L74">
            <v>0</v>
          </cell>
          <cell r="M74">
            <v>0</v>
          </cell>
        </row>
        <row r="75">
          <cell r="C75" t="str">
            <v>포장경계석120x120x1000,직선</v>
          </cell>
          <cell r="D75">
            <v>13.2</v>
          </cell>
          <cell r="E75" t="str">
            <v>m</v>
          </cell>
          <cell r="F75">
            <v>22000</v>
          </cell>
          <cell r="G75">
            <v>290400</v>
          </cell>
          <cell r="H75">
            <v>7000</v>
          </cell>
          <cell r="I75">
            <v>92400</v>
          </cell>
          <cell r="J75">
            <v>15000</v>
          </cell>
          <cell r="K75">
            <v>198000</v>
          </cell>
          <cell r="L75">
            <v>0</v>
          </cell>
          <cell r="M75">
            <v>0</v>
          </cell>
        </row>
        <row r="76">
          <cell r="C76" t="str">
            <v>집수정750x650</v>
          </cell>
          <cell r="D76">
            <v>1</v>
          </cell>
          <cell r="E76" t="str">
            <v>개소</v>
          </cell>
          <cell r="F76">
            <v>183000</v>
          </cell>
          <cell r="G76">
            <v>183000</v>
          </cell>
          <cell r="H76">
            <v>100000</v>
          </cell>
          <cell r="I76">
            <v>100000</v>
          </cell>
          <cell r="J76">
            <v>83000</v>
          </cell>
          <cell r="K76">
            <v>83000</v>
          </cell>
          <cell r="L76">
            <v>0</v>
          </cell>
          <cell r="M76">
            <v>0</v>
          </cell>
        </row>
        <row r="77">
          <cell r="C77" t="str">
            <v>흄관D300</v>
          </cell>
          <cell r="D77">
            <v>14</v>
          </cell>
          <cell r="E77" t="str">
            <v>m</v>
          </cell>
          <cell r="F77">
            <v>41000</v>
          </cell>
          <cell r="G77">
            <v>574000</v>
          </cell>
          <cell r="H77">
            <v>23000</v>
          </cell>
          <cell r="I77">
            <v>322000</v>
          </cell>
          <cell r="J77">
            <v>18000</v>
          </cell>
          <cell r="K77">
            <v>252000</v>
          </cell>
          <cell r="L77">
            <v>0</v>
          </cell>
          <cell r="M77">
            <v>0</v>
          </cell>
        </row>
        <row r="78">
          <cell r="C78" t="str">
            <v>맹암거(간선)D150</v>
          </cell>
          <cell r="D78">
            <v>40</v>
          </cell>
          <cell r="E78" t="str">
            <v>m</v>
          </cell>
          <cell r="F78">
            <v>13500</v>
          </cell>
          <cell r="G78">
            <v>540000</v>
          </cell>
          <cell r="H78">
            <v>6000</v>
          </cell>
          <cell r="I78">
            <v>240000</v>
          </cell>
          <cell r="J78">
            <v>7500</v>
          </cell>
          <cell r="K78">
            <v>300000</v>
          </cell>
          <cell r="L78">
            <v>0</v>
          </cell>
          <cell r="M78">
            <v>0</v>
          </cell>
        </row>
        <row r="79">
          <cell r="C79" t="str">
            <v>맹암거(지선)D100</v>
          </cell>
          <cell r="D79">
            <v>66</v>
          </cell>
          <cell r="E79" t="str">
            <v>m</v>
          </cell>
          <cell r="F79">
            <v>11500</v>
          </cell>
          <cell r="G79">
            <v>759000</v>
          </cell>
          <cell r="H79">
            <v>5500</v>
          </cell>
          <cell r="I79">
            <v>363000</v>
          </cell>
          <cell r="J79">
            <v>6000</v>
          </cell>
          <cell r="K79">
            <v>396000</v>
          </cell>
          <cell r="L79">
            <v>0</v>
          </cell>
          <cell r="M79">
            <v>0</v>
          </cell>
        </row>
        <row r="80">
          <cell r="G80">
            <v>94144600</v>
          </cell>
          <cell r="I80">
            <v>27528600</v>
          </cell>
          <cell r="K80">
            <v>66616000</v>
          </cell>
          <cell r="M80">
            <v>0</v>
          </cell>
        </row>
      </sheetData>
      <sheetData sheetId="11" refreshError="1">
        <row r="4">
          <cell r="D4">
            <v>1</v>
          </cell>
          <cell r="E4" t="str">
            <v>식</v>
          </cell>
          <cell r="G4">
            <v>3418060</v>
          </cell>
          <cell r="I4">
            <v>544000</v>
          </cell>
          <cell r="K4">
            <v>2874060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63693700</v>
          </cell>
          <cell r="I5">
            <v>17947400</v>
          </cell>
          <cell r="K5">
            <v>45746300</v>
          </cell>
          <cell r="M5">
            <v>0</v>
          </cell>
        </row>
        <row r="6">
          <cell r="G6">
            <v>67111760</v>
          </cell>
          <cell r="I6">
            <v>18491400</v>
          </cell>
          <cell r="K6">
            <v>48620360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6709528</v>
          </cell>
        </row>
        <row r="8">
          <cell r="G8">
            <v>73821288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소나무(둥근형)H1.0xW1.2</v>
          </cell>
          <cell r="D30">
            <v>1</v>
          </cell>
          <cell r="E30" t="str">
            <v>주</v>
          </cell>
          <cell r="F30">
            <v>146500</v>
          </cell>
          <cell r="G30">
            <v>146500</v>
          </cell>
          <cell r="H30">
            <v>4000</v>
          </cell>
          <cell r="I30">
            <v>4000</v>
          </cell>
          <cell r="J30">
            <v>142500</v>
          </cell>
          <cell r="K30">
            <v>142500</v>
          </cell>
          <cell r="L30">
            <v>0</v>
          </cell>
          <cell r="M30">
            <v>0</v>
          </cell>
        </row>
        <row r="31">
          <cell r="C31" t="str">
            <v>잣나무H2.5xW1.2</v>
          </cell>
          <cell r="D31">
            <v>10</v>
          </cell>
          <cell r="E31" t="str">
            <v>주</v>
          </cell>
          <cell r="F31">
            <v>20400</v>
          </cell>
          <cell r="G31">
            <v>204000</v>
          </cell>
          <cell r="H31">
            <v>9000</v>
          </cell>
          <cell r="I31">
            <v>90000</v>
          </cell>
          <cell r="J31">
            <v>11400</v>
          </cell>
          <cell r="K31">
            <v>114000</v>
          </cell>
          <cell r="L31">
            <v>0</v>
          </cell>
          <cell r="M31">
            <v>0</v>
          </cell>
        </row>
        <row r="32">
          <cell r="C32" t="str">
            <v>느티나무H4.0xR8</v>
          </cell>
          <cell r="D32">
            <v>9</v>
          </cell>
          <cell r="E32" t="str">
            <v>주</v>
          </cell>
          <cell r="F32">
            <v>60000</v>
          </cell>
          <cell r="G32">
            <v>540000</v>
          </cell>
          <cell r="H32">
            <v>20000</v>
          </cell>
          <cell r="I32">
            <v>180000</v>
          </cell>
          <cell r="J32">
            <v>40000</v>
          </cell>
          <cell r="K32">
            <v>360000</v>
          </cell>
          <cell r="L32">
            <v>0</v>
          </cell>
          <cell r="M32">
            <v>0</v>
          </cell>
        </row>
        <row r="33">
          <cell r="C33" t="str">
            <v>대추나무H2.5xR6</v>
          </cell>
          <cell r="D33">
            <v>6</v>
          </cell>
          <cell r="E33" t="str">
            <v>주</v>
          </cell>
          <cell r="F33">
            <v>38500</v>
          </cell>
          <cell r="G33">
            <v>231000</v>
          </cell>
          <cell r="H33">
            <v>10000</v>
          </cell>
          <cell r="I33">
            <v>60000</v>
          </cell>
          <cell r="J33">
            <v>28500</v>
          </cell>
          <cell r="K33">
            <v>171000</v>
          </cell>
          <cell r="L33">
            <v>0</v>
          </cell>
          <cell r="M33">
            <v>0</v>
          </cell>
        </row>
        <row r="34">
          <cell r="C34" t="str">
            <v>목련H5.0xR30</v>
          </cell>
          <cell r="D34">
            <v>1</v>
          </cell>
          <cell r="E34" t="str">
            <v>주</v>
          </cell>
          <cell r="F34">
            <v>1545000</v>
          </cell>
          <cell r="G34">
            <v>1545000</v>
          </cell>
          <cell r="H34">
            <v>120000</v>
          </cell>
          <cell r="I34">
            <v>120000</v>
          </cell>
          <cell r="J34">
            <v>1425000</v>
          </cell>
          <cell r="K34">
            <v>1425000</v>
          </cell>
          <cell r="L34">
            <v>0</v>
          </cell>
          <cell r="M34">
            <v>0</v>
          </cell>
        </row>
        <row r="35">
          <cell r="C35" t="str">
            <v>은행나무H4.5xB20</v>
          </cell>
          <cell r="D35">
            <v>1</v>
          </cell>
          <cell r="E35" t="str">
            <v>주</v>
          </cell>
          <cell r="F35">
            <v>470000</v>
          </cell>
          <cell r="G35">
            <v>470000</v>
          </cell>
          <cell r="H35">
            <v>90000</v>
          </cell>
          <cell r="I35">
            <v>90000</v>
          </cell>
          <cell r="J35">
            <v>380000</v>
          </cell>
          <cell r="K35">
            <v>380000</v>
          </cell>
          <cell r="L35">
            <v>0</v>
          </cell>
          <cell r="M35">
            <v>0</v>
          </cell>
        </row>
        <row r="36">
          <cell r="C36" t="str">
            <v>지주목삼발이소형</v>
          </cell>
          <cell r="D36">
            <v>17</v>
          </cell>
          <cell r="E36" t="str">
            <v>조</v>
          </cell>
          <cell r="F36">
            <v>4500</v>
          </cell>
          <cell r="G36">
            <v>76500</v>
          </cell>
          <cell r="H36">
            <v>0</v>
          </cell>
          <cell r="I36">
            <v>0</v>
          </cell>
          <cell r="J36">
            <v>4500</v>
          </cell>
          <cell r="K36">
            <v>76500</v>
          </cell>
          <cell r="L36">
            <v>0</v>
          </cell>
          <cell r="M36">
            <v>0</v>
          </cell>
        </row>
        <row r="37">
          <cell r="C37" t="str">
            <v>지주목삼발이대형</v>
          </cell>
          <cell r="D37">
            <v>2</v>
          </cell>
          <cell r="E37" t="str">
            <v>조</v>
          </cell>
          <cell r="F37">
            <v>6500</v>
          </cell>
          <cell r="G37">
            <v>13000</v>
          </cell>
          <cell r="H37">
            <v>0</v>
          </cell>
          <cell r="I37">
            <v>0</v>
          </cell>
          <cell r="J37">
            <v>6500</v>
          </cell>
          <cell r="K37">
            <v>13000</v>
          </cell>
          <cell r="L37">
            <v>0</v>
          </cell>
          <cell r="M37">
            <v>0</v>
          </cell>
        </row>
        <row r="38">
          <cell r="C38" t="str">
            <v>지주목철재지주대</v>
          </cell>
          <cell r="D38">
            <v>9</v>
          </cell>
          <cell r="E38" t="str">
            <v>조</v>
          </cell>
          <cell r="F38">
            <v>15000</v>
          </cell>
          <cell r="G38">
            <v>135000</v>
          </cell>
          <cell r="H38">
            <v>0</v>
          </cell>
          <cell r="I38">
            <v>0</v>
          </cell>
          <cell r="J38">
            <v>15000</v>
          </cell>
          <cell r="K38">
            <v>135000</v>
          </cell>
          <cell r="L38">
            <v>0</v>
          </cell>
          <cell r="M38">
            <v>0</v>
          </cell>
        </row>
        <row r="39">
          <cell r="C39" t="str">
            <v>부엽토유기질비료</v>
          </cell>
          <cell r="D39">
            <v>317</v>
          </cell>
          <cell r="E39" t="str">
            <v>kg</v>
          </cell>
          <cell r="F39">
            <v>180</v>
          </cell>
          <cell r="G39">
            <v>57060</v>
          </cell>
          <cell r="H39">
            <v>0</v>
          </cell>
          <cell r="I39">
            <v>0</v>
          </cell>
          <cell r="J39">
            <v>180</v>
          </cell>
          <cell r="K39">
            <v>57060</v>
          </cell>
          <cell r="L39">
            <v>0</v>
          </cell>
          <cell r="M39">
            <v>0</v>
          </cell>
        </row>
        <row r="40">
          <cell r="G40">
            <v>3418060</v>
          </cell>
          <cell r="I40">
            <v>544000</v>
          </cell>
          <cell r="K40">
            <v>2874060</v>
          </cell>
          <cell r="M40">
            <v>0</v>
          </cell>
        </row>
        <row r="56">
          <cell r="C56" t="str">
            <v>문어조합놀이대QI0615</v>
          </cell>
          <cell r="D56">
            <v>1</v>
          </cell>
          <cell r="E56" t="str">
            <v>EA</v>
          </cell>
          <cell r="F56">
            <v>32000000</v>
          </cell>
          <cell r="G56">
            <v>32000000</v>
          </cell>
          <cell r="H56">
            <v>9500000</v>
          </cell>
          <cell r="I56">
            <v>9500000</v>
          </cell>
          <cell r="J56">
            <v>22500000</v>
          </cell>
          <cell r="K56">
            <v>22500000</v>
          </cell>
          <cell r="L56">
            <v>0</v>
          </cell>
          <cell r="M56">
            <v>0</v>
          </cell>
        </row>
        <row r="57">
          <cell r="C57" t="str">
            <v>흔들의자112208</v>
          </cell>
          <cell r="D57">
            <v>1</v>
          </cell>
          <cell r="E57" t="str">
            <v>EA</v>
          </cell>
          <cell r="F57">
            <v>1800000</v>
          </cell>
          <cell r="G57">
            <v>1800000</v>
          </cell>
          <cell r="H57">
            <v>550000</v>
          </cell>
          <cell r="I57">
            <v>550000</v>
          </cell>
          <cell r="J57">
            <v>1250000</v>
          </cell>
          <cell r="K57">
            <v>1250000</v>
          </cell>
          <cell r="L57">
            <v>0</v>
          </cell>
          <cell r="M57">
            <v>0</v>
          </cell>
        </row>
        <row r="58">
          <cell r="C58" t="str">
            <v>회전무대112201</v>
          </cell>
          <cell r="D58">
            <v>1</v>
          </cell>
          <cell r="E58" t="str">
            <v>EA</v>
          </cell>
          <cell r="F58">
            <v>2500000</v>
          </cell>
          <cell r="G58">
            <v>2500000</v>
          </cell>
          <cell r="H58">
            <v>700000</v>
          </cell>
          <cell r="I58">
            <v>700000</v>
          </cell>
          <cell r="J58">
            <v>1800000</v>
          </cell>
          <cell r="K58">
            <v>1800000</v>
          </cell>
          <cell r="L58">
            <v>0</v>
          </cell>
          <cell r="M58">
            <v>0</v>
          </cell>
        </row>
        <row r="59">
          <cell r="C59" t="str">
            <v>흔들놀이40,44,45</v>
          </cell>
          <cell r="D59">
            <v>2</v>
          </cell>
          <cell r="E59" t="str">
            <v>EA</v>
          </cell>
          <cell r="F59">
            <v>1000000</v>
          </cell>
          <cell r="G59">
            <v>2000000</v>
          </cell>
          <cell r="H59">
            <v>300000</v>
          </cell>
          <cell r="I59">
            <v>600000</v>
          </cell>
          <cell r="J59">
            <v>700000</v>
          </cell>
          <cell r="K59">
            <v>1400000</v>
          </cell>
          <cell r="L59">
            <v>0</v>
          </cell>
          <cell r="M59">
            <v>0</v>
          </cell>
        </row>
        <row r="60">
          <cell r="C60" t="str">
            <v>사각파고라4000x4000</v>
          </cell>
          <cell r="D60">
            <v>1</v>
          </cell>
          <cell r="E60" t="str">
            <v>EA</v>
          </cell>
          <cell r="F60">
            <v>4500000</v>
          </cell>
          <cell r="G60">
            <v>4500000</v>
          </cell>
          <cell r="H60">
            <v>800000</v>
          </cell>
          <cell r="I60">
            <v>800000</v>
          </cell>
          <cell r="J60">
            <v>3700000</v>
          </cell>
          <cell r="K60">
            <v>3700000</v>
          </cell>
          <cell r="L60">
            <v>0</v>
          </cell>
          <cell r="M60">
            <v>0</v>
          </cell>
        </row>
        <row r="61">
          <cell r="C61" t="str">
            <v>평의자W460xL1800</v>
          </cell>
          <cell r="D61">
            <v>2</v>
          </cell>
          <cell r="E61" t="str">
            <v>EA</v>
          </cell>
          <cell r="F61">
            <v>235000</v>
          </cell>
          <cell r="G61">
            <v>470000</v>
          </cell>
          <cell r="H61">
            <v>55000</v>
          </cell>
          <cell r="I61">
            <v>110000</v>
          </cell>
          <cell r="J61">
            <v>180000</v>
          </cell>
          <cell r="K61">
            <v>360000</v>
          </cell>
          <cell r="L61">
            <v>0</v>
          </cell>
          <cell r="M61">
            <v>0</v>
          </cell>
        </row>
        <row r="62">
          <cell r="C62" t="str">
            <v>등의자W660xL1800</v>
          </cell>
          <cell r="D62">
            <v>2</v>
          </cell>
          <cell r="E62" t="str">
            <v>EA</v>
          </cell>
          <cell r="F62">
            <v>388000</v>
          </cell>
          <cell r="G62">
            <v>776000</v>
          </cell>
          <cell r="H62">
            <v>38000</v>
          </cell>
          <cell r="I62">
            <v>76000</v>
          </cell>
          <cell r="J62">
            <v>350000</v>
          </cell>
          <cell r="K62">
            <v>700000</v>
          </cell>
          <cell r="L62">
            <v>0</v>
          </cell>
          <cell r="M62">
            <v>0</v>
          </cell>
        </row>
        <row r="63">
          <cell r="C63" t="str">
            <v>안내판W1100xH1200</v>
          </cell>
          <cell r="D63">
            <v>1</v>
          </cell>
          <cell r="E63" t="str">
            <v>EA</v>
          </cell>
          <cell r="F63">
            <v>1200000</v>
          </cell>
          <cell r="G63">
            <v>1200000</v>
          </cell>
          <cell r="H63">
            <v>200000</v>
          </cell>
          <cell r="I63">
            <v>200000</v>
          </cell>
          <cell r="J63">
            <v>1000000</v>
          </cell>
          <cell r="K63">
            <v>1000000</v>
          </cell>
          <cell r="L63">
            <v>0</v>
          </cell>
          <cell r="M63">
            <v>0</v>
          </cell>
        </row>
        <row r="64">
          <cell r="C64" t="str">
            <v>플랜트겸의자1800x1800</v>
          </cell>
          <cell r="D64">
            <v>2</v>
          </cell>
          <cell r="E64" t="str">
            <v>EA</v>
          </cell>
          <cell r="F64">
            <v>770000</v>
          </cell>
          <cell r="G64">
            <v>1540000</v>
          </cell>
          <cell r="H64">
            <v>220000</v>
          </cell>
          <cell r="I64">
            <v>440000</v>
          </cell>
          <cell r="J64">
            <v>550000</v>
          </cell>
          <cell r="K64">
            <v>1100000</v>
          </cell>
          <cell r="L64">
            <v>0</v>
          </cell>
          <cell r="M64">
            <v>0</v>
          </cell>
        </row>
        <row r="65">
          <cell r="C65" t="str">
            <v>WOOD FENCEH1200</v>
          </cell>
          <cell r="D65">
            <v>12</v>
          </cell>
          <cell r="E65" t="str">
            <v>m</v>
          </cell>
          <cell r="F65">
            <v>100000</v>
          </cell>
          <cell r="G65">
            <v>1200000</v>
          </cell>
          <cell r="H65">
            <v>30000</v>
          </cell>
          <cell r="I65">
            <v>360000</v>
          </cell>
          <cell r="J65">
            <v>70000</v>
          </cell>
          <cell r="K65">
            <v>840000</v>
          </cell>
          <cell r="L65">
            <v>0</v>
          </cell>
          <cell r="M65">
            <v>0</v>
          </cell>
        </row>
        <row r="66">
          <cell r="C66" t="str">
            <v>화단박스H450</v>
          </cell>
          <cell r="D66">
            <v>57</v>
          </cell>
          <cell r="E66" t="str">
            <v>m</v>
          </cell>
          <cell r="F66">
            <v>100000</v>
          </cell>
          <cell r="G66">
            <v>5700000</v>
          </cell>
          <cell r="H66">
            <v>25000</v>
          </cell>
          <cell r="I66">
            <v>1425000</v>
          </cell>
          <cell r="J66">
            <v>75000</v>
          </cell>
          <cell r="K66">
            <v>4275000</v>
          </cell>
          <cell r="L66">
            <v>0</v>
          </cell>
          <cell r="M66">
            <v>0</v>
          </cell>
        </row>
        <row r="67">
          <cell r="C67" t="str">
            <v>모래포설T=300</v>
          </cell>
          <cell r="D67">
            <v>140</v>
          </cell>
          <cell r="E67" t="str">
            <v>m2</v>
          </cell>
          <cell r="F67">
            <v>8500</v>
          </cell>
          <cell r="G67">
            <v>1190000</v>
          </cell>
          <cell r="H67">
            <v>4500</v>
          </cell>
          <cell r="I67">
            <v>630000</v>
          </cell>
          <cell r="J67">
            <v>4000</v>
          </cell>
          <cell r="K67">
            <v>560000</v>
          </cell>
          <cell r="L67">
            <v>0</v>
          </cell>
          <cell r="M67">
            <v>0</v>
          </cell>
        </row>
        <row r="68">
          <cell r="C68" t="str">
            <v>모래막이W=190</v>
          </cell>
          <cell r="D68">
            <v>23</v>
          </cell>
          <cell r="E68" t="str">
            <v>m</v>
          </cell>
          <cell r="F68">
            <v>25900</v>
          </cell>
          <cell r="G68">
            <v>595700</v>
          </cell>
          <cell r="H68">
            <v>17000</v>
          </cell>
          <cell r="I68">
            <v>391000</v>
          </cell>
          <cell r="J68">
            <v>8900</v>
          </cell>
          <cell r="K68">
            <v>204700</v>
          </cell>
          <cell r="L68">
            <v>0</v>
          </cell>
          <cell r="M68">
            <v>0</v>
          </cell>
        </row>
        <row r="69">
          <cell r="C69" t="str">
            <v>점토벽돌포장230x114xT60,핑크</v>
          </cell>
          <cell r="D69">
            <v>140</v>
          </cell>
          <cell r="E69" t="str">
            <v>m2</v>
          </cell>
          <cell r="F69">
            <v>38000</v>
          </cell>
          <cell r="G69">
            <v>5320000</v>
          </cell>
          <cell r="H69">
            <v>7200</v>
          </cell>
          <cell r="I69">
            <v>1008000</v>
          </cell>
          <cell r="J69">
            <v>30800</v>
          </cell>
          <cell r="K69">
            <v>4312000</v>
          </cell>
          <cell r="L69">
            <v>0</v>
          </cell>
          <cell r="M69">
            <v>0</v>
          </cell>
        </row>
        <row r="70">
          <cell r="C70" t="str">
            <v>점토벽돌포장230x114xT60,아이보리</v>
          </cell>
          <cell r="D70">
            <v>17</v>
          </cell>
          <cell r="E70" t="str">
            <v>m2</v>
          </cell>
          <cell r="F70">
            <v>38000</v>
          </cell>
          <cell r="G70">
            <v>646000</v>
          </cell>
          <cell r="H70">
            <v>7200</v>
          </cell>
          <cell r="I70">
            <v>122400</v>
          </cell>
          <cell r="J70">
            <v>30800</v>
          </cell>
          <cell r="K70">
            <v>523600</v>
          </cell>
          <cell r="L70">
            <v>0</v>
          </cell>
          <cell r="M70">
            <v>0</v>
          </cell>
        </row>
        <row r="71">
          <cell r="C71" t="str">
            <v>점토경계블럭230x114xT76</v>
          </cell>
          <cell r="D71">
            <v>16</v>
          </cell>
          <cell r="E71" t="str">
            <v>m</v>
          </cell>
          <cell r="F71">
            <v>43000</v>
          </cell>
          <cell r="G71">
            <v>688000</v>
          </cell>
          <cell r="H71">
            <v>15000</v>
          </cell>
          <cell r="I71">
            <v>240000</v>
          </cell>
          <cell r="J71">
            <v>28000</v>
          </cell>
          <cell r="K71">
            <v>448000</v>
          </cell>
          <cell r="L71">
            <v>0</v>
          </cell>
          <cell r="M71">
            <v>0</v>
          </cell>
        </row>
        <row r="72">
          <cell r="C72" t="str">
            <v>포장경계석120x120x1000,직선</v>
          </cell>
          <cell r="D72">
            <v>6</v>
          </cell>
          <cell r="E72" t="str">
            <v>m</v>
          </cell>
          <cell r="F72">
            <v>22000</v>
          </cell>
          <cell r="G72">
            <v>132000</v>
          </cell>
          <cell r="H72">
            <v>7000</v>
          </cell>
          <cell r="I72">
            <v>42000</v>
          </cell>
          <cell r="J72">
            <v>15000</v>
          </cell>
          <cell r="K72">
            <v>90000</v>
          </cell>
          <cell r="L72">
            <v>0</v>
          </cell>
          <cell r="M72">
            <v>0</v>
          </cell>
        </row>
        <row r="73">
          <cell r="C73" t="str">
            <v>집수정750x650</v>
          </cell>
          <cell r="D73">
            <v>1</v>
          </cell>
          <cell r="E73" t="str">
            <v>개소</v>
          </cell>
          <cell r="F73">
            <v>183000</v>
          </cell>
          <cell r="G73">
            <v>183000</v>
          </cell>
          <cell r="H73">
            <v>100000</v>
          </cell>
          <cell r="I73">
            <v>100000</v>
          </cell>
          <cell r="J73">
            <v>83000</v>
          </cell>
          <cell r="K73">
            <v>83000</v>
          </cell>
          <cell r="L73">
            <v>0</v>
          </cell>
          <cell r="M73">
            <v>0</v>
          </cell>
        </row>
        <row r="74">
          <cell r="C74" t="str">
            <v>흄관D300</v>
          </cell>
          <cell r="D74">
            <v>18</v>
          </cell>
          <cell r="E74" t="str">
            <v>m</v>
          </cell>
          <cell r="F74">
            <v>41000</v>
          </cell>
          <cell r="G74">
            <v>738000</v>
          </cell>
          <cell r="H74">
            <v>23000</v>
          </cell>
          <cell r="I74">
            <v>414000</v>
          </cell>
          <cell r="J74">
            <v>18000</v>
          </cell>
          <cell r="K74">
            <v>324000</v>
          </cell>
          <cell r="L74">
            <v>0</v>
          </cell>
          <cell r="M74">
            <v>0</v>
          </cell>
        </row>
        <row r="75">
          <cell r="C75" t="str">
            <v>맹암거(간선)D150</v>
          </cell>
          <cell r="D75">
            <v>16</v>
          </cell>
          <cell r="E75" t="str">
            <v>m</v>
          </cell>
          <cell r="F75">
            <v>13500</v>
          </cell>
          <cell r="G75">
            <v>216000</v>
          </cell>
          <cell r="H75">
            <v>6000</v>
          </cell>
          <cell r="I75">
            <v>96000</v>
          </cell>
          <cell r="J75">
            <v>7500</v>
          </cell>
          <cell r="K75">
            <v>120000</v>
          </cell>
          <cell r="L75">
            <v>0</v>
          </cell>
          <cell r="M75">
            <v>0</v>
          </cell>
        </row>
        <row r="76">
          <cell r="C76" t="str">
            <v>맹암거(지선)D100</v>
          </cell>
          <cell r="D76">
            <v>26</v>
          </cell>
          <cell r="E76" t="str">
            <v>m</v>
          </cell>
          <cell r="F76">
            <v>11500</v>
          </cell>
          <cell r="G76">
            <v>299000</v>
          </cell>
          <cell r="H76">
            <v>5500</v>
          </cell>
          <cell r="I76">
            <v>143000</v>
          </cell>
          <cell r="J76">
            <v>6000</v>
          </cell>
          <cell r="K76">
            <v>156000</v>
          </cell>
          <cell r="L76">
            <v>0</v>
          </cell>
          <cell r="M76">
            <v>0</v>
          </cell>
        </row>
        <row r="77">
          <cell r="G77">
            <v>63693700</v>
          </cell>
          <cell r="I77">
            <v>17947400</v>
          </cell>
          <cell r="K77">
            <v>45746300</v>
          </cell>
          <cell r="M77">
            <v>0</v>
          </cell>
        </row>
      </sheetData>
      <sheetData sheetId="12" refreshError="1">
        <row r="4">
          <cell r="D4">
            <v>1</v>
          </cell>
          <cell r="E4" t="str">
            <v>식</v>
          </cell>
          <cell r="G4">
            <v>695250</v>
          </cell>
          <cell r="I4">
            <v>175000</v>
          </cell>
          <cell r="K4">
            <v>520250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44061850</v>
          </cell>
          <cell r="I5">
            <v>13173850</v>
          </cell>
          <cell r="K5">
            <v>30888000</v>
          </cell>
          <cell r="M5">
            <v>0</v>
          </cell>
        </row>
        <row r="6">
          <cell r="G6">
            <v>44757100</v>
          </cell>
          <cell r="I6">
            <v>13348850</v>
          </cell>
          <cell r="K6">
            <v>31408250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4474611</v>
          </cell>
        </row>
        <row r="8">
          <cell r="G8">
            <v>49231711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은행나무H3.5xB12</v>
          </cell>
          <cell r="D30">
            <v>1</v>
          </cell>
          <cell r="E30" t="str">
            <v>주</v>
          </cell>
          <cell r="F30">
            <v>246000</v>
          </cell>
          <cell r="G30">
            <v>246000</v>
          </cell>
          <cell r="H30">
            <v>75000</v>
          </cell>
          <cell r="I30">
            <v>75000</v>
          </cell>
          <cell r="J30">
            <v>171000</v>
          </cell>
          <cell r="K30">
            <v>171000</v>
          </cell>
          <cell r="L30">
            <v>0</v>
          </cell>
          <cell r="M30">
            <v>0</v>
          </cell>
        </row>
        <row r="31">
          <cell r="C31" t="str">
            <v>청단풍H2.5xR8</v>
          </cell>
          <cell r="D31">
            <v>5</v>
          </cell>
          <cell r="E31" t="str">
            <v>주</v>
          </cell>
          <cell r="F31">
            <v>81750</v>
          </cell>
          <cell r="G31">
            <v>408750</v>
          </cell>
          <cell r="H31">
            <v>20000</v>
          </cell>
          <cell r="I31">
            <v>100000</v>
          </cell>
          <cell r="J31">
            <v>61750</v>
          </cell>
          <cell r="K31">
            <v>308750</v>
          </cell>
          <cell r="L31">
            <v>0</v>
          </cell>
          <cell r="M31">
            <v>0</v>
          </cell>
        </row>
        <row r="32">
          <cell r="C32" t="str">
            <v>지주목삼발이소형</v>
          </cell>
          <cell r="D32">
            <v>6</v>
          </cell>
          <cell r="E32" t="str">
            <v>조</v>
          </cell>
          <cell r="F32">
            <v>4500</v>
          </cell>
          <cell r="G32">
            <v>27000</v>
          </cell>
          <cell r="H32">
            <v>0</v>
          </cell>
          <cell r="I32">
            <v>0</v>
          </cell>
          <cell r="J32">
            <v>4500</v>
          </cell>
          <cell r="K32">
            <v>27000</v>
          </cell>
          <cell r="L32">
            <v>0</v>
          </cell>
          <cell r="M32">
            <v>0</v>
          </cell>
        </row>
        <row r="33">
          <cell r="C33" t="str">
            <v>부엽토유기질비료</v>
          </cell>
          <cell r="D33">
            <v>75</v>
          </cell>
          <cell r="E33" t="str">
            <v>kg</v>
          </cell>
          <cell r="F33">
            <v>180</v>
          </cell>
          <cell r="G33">
            <v>13500</v>
          </cell>
          <cell r="H33">
            <v>0</v>
          </cell>
          <cell r="I33">
            <v>0</v>
          </cell>
          <cell r="J33">
            <v>180</v>
          </cell>
          <cell r="K33">
            <v>13500</v>
          </cell>
          <cell r="L33">
            <v>0</v>
          </cell>
          <cell r="M33">
            <v>0</v>
          </cell>
        </row>
        <row r="34">
          <cell r="G34">
            <v>695250</v>
          </cell>
          <cell r="I34">
            <v>175000</v>
          </cell>
          <cell r="K34">
            <v>520250</v>
          </cell>
          <cell r="M34">
            <v>0</v>
          </cell>
        </row>
        <row r="56">
          <cell r="C56" t="str">
            <v>조합놀이대120100</v>
          </cell>
          <cell r="D56">
            <v>1</v>
          </cell>
          <cell r="E56" t="str">
            <v>EA</v>
          </cell>
          <cell r="F56">
            <v>12800000</v>
          </cell>
          <cell r="G56">
            <v>12800000</v>
          </cell>
          <cell r="H56">
            <v>3800000</v>
          </cell>
          <cell r="I56">
            <v>3800000</v>
          </cell>
          <cell r="J56">
            <v>9000000</v>
          </cell>
          <cell r="K56">
            <v>9000000</v>
          </cell>
          <cell r="L56">
            <v>0</v>
          </cell>
          <cell r="M56">
            <v>0</v>
          </cell>
        </row>
        <row r="57">
          <cell r="C57" t="str">
            <v>공중활주로120238</v>
          </cell>
          <cell r="D57">
            <v>1</v>
          </cell>
          <cell r="E57" t="str">
            <v>EA</v>
          </cell>
          <cell r="F57">
            <v>5300000</v>
          </cell>
          <cell r="G57">
            <v>5300000</v>
          </cell>
          <cell r="H57">
            <v>1600000</v>
          </cell>
          <cell r="I57">
            <v>1600000</v>
          </cell>
          <cell r="J57">
            <v>3700000</v>
          </cell>
          <cell r="K57">
            <v>3700000</v>
          </cell>
          <cell r="L57">
            <v>0</v>
          </cell>
          <cell r="M57">
            <v>0</v>
          </cell>
        </row>
        <row r="58">
          <cell r="C58" t="str">
            <v>흔들놀이40,44,45</v>
          </cell>
          <cell r="D58">
            <v>2</v>
          </cell>
          <cell r="E58" t="str">
            <v>EA</v>
          </cell>
          <cell r="F58">
            <v>1000000</v>
          </cell>
          <cell r="G58">
            <v>2000000</v>
          </cell>
          <cell r="H58">
            <v>300000</v>
          </cell>
          <cell r="I58">
            <v>600000</v>
          </cell>
          <cell r="J58">
            <v>700000</v>
          </cell>
          <cell r="K58">
            <v>1400000</v>
          </cell>
          <cell r="L58">
            <v>0</v>
          </cell>
          <cell r="M58">
            <v>0</v>
          </cell>
        </row>
        <row r="59">
          <cell r="C59" t="str">
            <v>통과형파고라D4000</v>
          </cell>
          <cell r="D59">
            <v>1</v>
          </cell>
          <cell r="E59" t="str">
            <v>EA</v>
          </cell>
          <cell r="F59">
            <v>4300000</v>
          </cell>
          <cell r="G59">
            <v>4300000</v>
          </cell>
          <cell r="H59">
            <v>800000</v>
          </cell>
          <cell r="I59">
            <v>800000</v>
          </cell>
          <cell r="J59">
            <v>3500000</v>
          </cell>
          <cell r="K59">
            <v>3500000</v>
          </cell>
          <cell r="L59">
            <v>0</v>
          </cell>
          <cell r="M59">
            <v>0</v>
          </cell>
        </row>
        <row r="60">
          <cell r="C60" t="str">
            <v>원형의자W400xD2000</v>
          </cell>
          <cell r="D60">
            <v>1</v>
          </cell>
          <cell r="E60" t="str">
            <v>EA</v>
          </cell>
          <cell r="F60">
            <v>1000000</v>
          </cell>
          <cell r="G60">
            <v>1000000</v>
          </cell>
          <cell r="H60">
            <v>170000</v>
          </cell>
          <cell r="I60">
            <v>170000</v>
          </cell>
          <cell r="J60">
            <v>830000</v>
          </cell>
          <cell r="K60">
            <v>830000</v>
          </cell>
          <cell r="L60">
            <v>0</v>
          </cell>
          <cell r="M60">
            <v>0</v>
          </cell>
        </row>
        <row r="61">
          <cell r="C61" t="str">
            <v>안내판W1100xH1200</v>
          </cell>
          <cell r="D61">
            <v>1</v>
          </cell>
          <cell r="E61" t="str">
            <v>EA</v>
          </cell>
          <cell r="F61">
            <v>1200000</v>
          </cell>
          <cell r="G61">
            <v>1200000</v>
          </cell>
          <cell r="H61">
            <v>200000</v>
          </cell>
          <cell r="I61">
            <v>200000</v>
          </cell>
          <cell r="J61">
            <v>1000000</v>
          </cell>
          <cell r="K61">
            <v>1000000</v>
          </cell>
          <cell r="L61">
            <v>0</v>
          </cell>
          <cell r="M61">
            <v>0</v>
          </cell>
        </row>
        <row r="62">
          <cell r="C62" t="str">
            <v>플랜트겸의자1800x1800</v>
          </cell>
          <cell r="D62">
            <v>2</v>
          </cell>
          <cell r="E62" t="str">
            <v>EA</v>
          </cell>
          <cell r="F62">
            <v>770000</v>
          </cell>
          <cell r="G62">
            <v>1540000</v>
          </cell>
          <cell r="H62">
            <v>220000</v>
          </cell>
          <cell r="I62">
            <v>440000</v>
          </cell>
          <cell r="J62">
            <v>550000</v>
          </cell>
          <cell r="K62">
            <v>1100000</v>
          </cell>
          <cell r="L62">
            <v>0</v>
          </cell>
          <cell r="M62">
            <v>0</v>
          </cell>
        </row>
        <row r="63">
          <cell r="C63" t="str">
            <v>WOOD DECK</v>
          </cell>
          <cell r="D63">
            <v>12</v>
          </cell>
          <cell r="E63" t="str">
            <v>m2</v>
          </cell>
          <cell r="F63">
            <v>132000</v>
          </cell>
          <cell r="G63">
            <v>1584000</v>
          </cell>
          <cell r="H63">
            <v>55000</v>
          </cell>
          <cell r="I63">
            <v>660000</v>
          </cell>
          <cell r="J63">
            <v>77000</v>
          </cell>
          <cell r="K63">
            <v>924000</v>
          </cell>
          <cell r="L63">
            <v>0</v>
          </cell>
          <cell r="M63">
            <v>0</v>
          </cell>
        </row>
        <row r="64">
          <cell r="C64" t="str">
            <v>WOOD FENCEH1200</v>
          </cell>
          <cell r="D64">
            <v>20</v>
          </cell>
          <cell r="E64" t="str">
            <v>m</v>
          </cell>
          <cell r="F64">
            <v>100000</v>
          </cell>
          <cell r="G64">
            <v>2000000</v>
          </cell>
          <cell r="H64">
            <v>30000</v>
          </cell>
          <cell r="I64">
            <v>600000</v>
          </cell>
          <cell r="J64">
            <v>70000</v>
          </cell>
          <cell r="K64">
            <v>1400000</v>
          </cell>
          <cell r="L64">
            <v>0</v>
          </cell>
          <cell r="M64">
            <v>0</v>
          </cell>
        </row>
        <row r="65">
          <cell r="C65" t="str">
            <v>화단박스H450</v>
          </cell>
          <cell r="D65">
            <v>59</v>
          </cell>
          <cell r="E65" t="str">
            <v>m</v>
          </cell>
          <cell r="F65">
            <v>100000</v>
          </cell>
          <cell r="G65">
            <v>5900000</v>
          </cell>
          <cell r="H65">
            <v>25000</v>
          </cell>
          <cell r="I65">
            <v>1475000</v>
          </cell>
          <cell r="J65">
            <v>75000</v>
          </cell>
          <cell r="K65">
            <v>4425000</v>
          </cell>
          <cell r="L65">
            <v>0</v>
          </cell>
          <cell r="M65">
            <v>0</v>
          </cell>
        </row>
        <row r="66">
          <cell r="C66" t="str">
            <v>모래포설T=300</v>
          </cell>
          <cell r="D66">
            <v>166</v>
          </cell>
          <cell r="E66" t="str">
            <v>m2</v>
          </cell>
          <cell r="F66">
            <v>8500</v>
          </cell>
          <cell r="G66">
            <v>1411000</v>
          </cell>
          <cell r="H66">
            <v>4500</v>
          </cell>
          <cell r="I66">
            <v>747000</v>
          </cell>
          <cell r="J66">
            <v>4000</v>
          </cell>
          <cell r="K66">
            <v>664000</v>
          </cell>
          <cell r="L66">
            <v>0</v>
          </cell>
          <cell r="M66">
            <v>0</v>
          </cell>
        </row>
        <row r="67">
          <cell r="C67" t="str">
            <v>모래막이W=190</v>
          </cell>
          <cell r="D67">
            <v>29</v>
          </cell>
          <cell r="E67" t="str">
            <v>m</v>
          </cell>
          <cell r="F67">
            <v>25900</v>
          </cell>
          <cell r="G67">
            <v>751100</v>
          </cell>
          <cell r="H67">
            <v>17000</v>
          </cell>
          <cell r="I67">
            <v>493000</v>
          </cell>
          <cell r="J67">
            <v>8900</v>
          </cell>
          <cell r="K67">
            <v>258100</v>
          </cell>
          <cell r="L67">
            <v>0</v>
          </cell>
          <cell r="M67">
            <v>0</v>
          </cell>
        </row>
        <row r="68">
          <cell r="C68" t="str">
            <v>점토벽돌포장230x114xT60,핑크</v>
          </cell>
          <cell r="D68">
            <v>4</v>
          </cell>
          <cell r="E68" t="str">
            <v>m2</v>
          </cell>
          <cell r="F68">
            <v>38000</v>
          </cell>
          <cell r="G68">
            <v>152000</v>
          </cell>
          <cell r="H68">
            <v>7200</v>
          </cell>
          <cell r="I68">
            <v>28800</v>
          </cell>
          <cell r="J68">
            <v>30800</v>
          </cell>
          <cell r="K68">
            <v>123200</v>
          </cell>
          <cell r="L68">
            <v>0</v>
          </cell>
          <cell r="M68">
            <v>0</v>
          </cell>
        </row>
        <row r="69">
          <cell r="C69" t="str">
            <v>점토벽돌포장230x114xT60,아이보리</v>
          </cell>
          <cell r="D69">
            <v>24</v>
          </cell>
          <cell r="E69" t="str">
            <v>m2</v>
          </cell>
          <cell r="F69">
            <v>38000</v>
          </cell>
          <cell r="G69">
            <v>912000</v>
          </cell>
          <cell r="H69">
            <v>7200</v>
          </cell>
          <cell r="I69">
            <v>172800</v>
          </cell>
          <cell r="J69">
            <v>30800</v>
          </cell>
          <cell r="K69">
            <v>739200</v>
          </cell>
          <cell r="L69">
            <v>0</v>
          </cell>
          <cell r="M69">
            <v>0</v>
          </cell>
        </row>
        <row r="70">
          <cell r="C70" t="str">
            <v>점토경계블럭230x114xT76</v>
          </cell>
          <cell r="D70">
            <v>24</v>
          </cell>
          <cell r="E70" t="str">
            <v>m</v>
          </cell>
          <cell r="F70">
            <v>43000</v>
          </cell>
          <cell r="G70">
            <v>1032000</v>
          </cell>
          <cell r="H70">
            <v>15000</v>
          </cell>
          <cell r="I70">
            <v>360000</v>
          </cell>
          <cell r="J70">
            <v>28000</v>
          </cell>
          <cell r="K70">
            <v>672000</v>
          </cell>
          <cell r="L70">
            <v>0</v>
          </cell>
          <cell r="M70">
            <v>0</v>
          </cell>
        </row>
        <row r="71">
          <cell r="C71" t="str">
            <v>포장경계석120x120x1000,직선</v>
          </cell>
          <cell r="D71">
            <v>23</v>
          </cell>
          <cell r="E71" t="str">
            <v>m</v>
          </cell>
          <cell r="F71">
            <v>22000</v>
          </cell>
          <cell r="G71">
            <v>506000</v>
          </cell>
          <cell r="H71">
            <v>7000</v>
          </cell>
          <cell r="I71">
            <v>161000</v>
          </cell>
          <cell r="J71">
            <v>15000</v>
          </cell>
          <cell r="K71">
            <v>345000</v>
          </cell>
          <cell r="L71">
            <v>0</v>
          </cell>
          <cell r="M71">
            <v>0</v>
          </cell>
        </row>
        <row r="72">
          <cell r="C72" t="str">
            <v>집수정750x650</v>
          </cell>
          <cell r="D72">
            <v>1</v>
          </cell>
          <cell r="E72" t="str">
            <v>개소</v>
          </cell>
          <cell r="F72">
            <v>183000</v>
          </cell>
          <cell r="G72">
            <v>183000</v>
          </cell>
          <cell r="H72">
            <v>100000</v>
          </cell>
          <cell r="I72">
            <v>100000</v>
          </cell>
          <cell r="J72">
            <v>83000</v>
          </cell>
          <cell r="K72">
            <v>83000</v>
          </cell>
          <cell r="L72">
            <v>0</v>
          </cell>
          <cell r="M72">
            <v>0</v>
          </cell>
        </row>
        <row r="73">
          <cell r="C73" t="str">
            <v>흄관D300</v>
          </cell>
          <cell r="D73">
            <v>18</v>
          </cell>
          <cell r="E73" t="str">
            <v>m</v>
          </cell>
          <cell r="F73">
            <v>41000</v>
          </cell>
          <cell r="G73">
            <v>738000</v>
          </cell>
          <cell r="H73">
            <v>23000</v>
          </cell>
          <cell r="I73">
            <v>414000</v>
          </cell>
          <cell r="J73">
            <v>18000</v>
          </cell>
          <cell r="K73">
            <v>324000</v>
          </cell>
          <cell r="L73">
            <v>0</v>
          </cell>
          <cell r="M73">
            <v>0</v>
          </cell>
        </row>
        <row r="74">
          <cell r="C74" t="str">
            <v>맹암거(간선)D150</v>
          </cell>
          <cell r="D74">
            <v>17</v>
          </cell>
          <cell r="E74" t="str">
            <v>m</v>
          </cell>
          <cell r="F74">
            <v>13500</v>
          </cell>
          <cell r="G74">
            <v>229500</v>
          </cell>
          <cell r="H74">
            <v>6000</v>
          </cell>
          <cell r="I74">
            <v>102000</v>
          </cell>
          <cell r="J74">
            <v>7500</v>
          </cell>
          <cell r="K74">
            <v>127500</v>
          </cell>
          <cell r="L74">
            <v>0</v>
          </cell>
          <cell r="M74">
            <v>0</v>
          </cell>
        </row>
        <row r="75">
          <cell r="C75" t="str">
            <v>맹암거(지선)D100</v>
          </cell>
          <cell r="D75">
            <v>45.5</v>
          </cell>
          <cell r="E75" t="str">
            <v>m</v>
          </cell>
          <cell r="F75">
            <v>11500</v>
          </cell>
          <cell r="G75">
            <v>523250</v>
          </cell>
          <cell r="H75">
            <v>5500</v>
          </cell>
          <cell r="I75">
            <v>250250</v>
          </cell>
          <cell r="J75">
            <v>6000</v>
          </cell>
          <cell r="K75">
            <v>273000</v>
          </cell>
          <cell r="L75">
            <v>0</v>
          </cell>
          <cell r="M75">
            <v>0</v>
          </cell>
        </row>
        <row r="76">
          <cell r="G76">
            <v>44061850</v>
          </cell>
          <cell r="I76">
            <v>13173850</v>
          </cell>
          <cell r="K76">
            <v>30888000</v>
          </cell>
          <cell r="M76">
            <v>0</v>
          </cell>
        </row>
      </sheetData>
      <sheetData sheetId="13" refreshError="1">
        <row r="4">
          <cell r="D4">
            <v>1</v>
          </cell>
          <cell r="E4" t="str">
            <v>식</v>
          </cell>
          <cell r="G4">
            <v>2677620</v>
          </cell>
          <cell r="I4">
            <v>380000</v>
          </cell>
          <cell r="K4">
            <v>2297620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54521000</v>
          </cell>
          <cell r="I5">
            <v>15917300</v>
          </cell>
          <cell r="K5">
            <v>38603700</v>
          </cell>
          <cell r="M5">
            <v>0</v>
          </cell>
        </row>
        <row r="6">
          <cell r="G6">
            <v>57198620</v>
          </cell>
          <cell r="I6">
            <v>16297300</v>
          </cell>
          <cell r="K6">
            <v>40901320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5718458</v>
          </cell>
        </row>
        <row r="8">
          <cell r="G8">
            <v>62917078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목련H5.0xR30</v>
          </cell>
          <cell r="D30">
            <v>1</v>
          </cell>
          <cell r="E30" t="str">
            <v>주</v>
          </cell>
          <cell r="F30">
            <v>1545000</v>
          </cell>
          <cell r="G30">
            <v>1545000</v>
          </cell>
          <cell r="H30">
            <v>120000</v>
          </cell>
          <cell r="I30">
            <v>120000</v>
          </cell>
          <cell r="J30">
            <v>1425000</v>
          </cell>
          <cell r="K30">
            <v>1425000</v>
          </cell>
          <cell r="L30">
            <v>0</v>
          </cell>
          <cell r="M30">
            <v>0</v>
          </cell>
        </row>
        <row r="31">
          <cell r="C31" t="str">
            <v>벗나무H3.0xB8</v>
          </cell>
          <cell r="D31">
            <v>4</v>
          </cell>
          <cell r="E31" t="str">
            <v>주</v>
          </cell>
          <cell r="F31">
            <v>96250</v>
          </cell>
          <cell r="G31">
            <v>385000</v>
          </cell>
          <cell r="H31">
            <v>25000</v>
          </cell>
          <cell r="I31">
            <v>100000</v>
          </cell>
          <cell r="J31">
            <v>71250</v>
          </cell>
          <cell r="K31">
            <v>285000</v>
          </cell>
          <cell r="L31">
            <v>0</v>
          </cell>
          <cell r="M31">
            <v>0</v>
          </cell>
        </row>
        <row r="32">
          <cell r="C32" t="str">
            <v>청단풍H2.5xR8</v>
          </cell>
          <cell r="D32">
            <v>8</v>
          </cell>
          <cell r="E32" t="str">
            <v>주</v>
          </cell>
          <cell r="F32">
            <v>81750</v>
          </cell>
          <cell r="G32">
            <v>654000</v>
          </cell>
          <cell r="H32">
            <v>20000</v>
          </cell>
          <cell r="I32">
            <v>160000</v>
          </cell>
          <cell r="J32">
            <v>61750</v>
          </cell>
          <cell r="K32">
            <v>494000</v>
          </cell>
          <cell r="L32">
            <v>0</v>
          </cell>
          <cell r="M32">
            <v>0</v>
          </cell>
        </row>
        <row r="33">
          <cell r="C33" t="str">
            <v>지주목삼발이소형</v>
          </cell>
          <cell r="D33">
            <v>12</v>
          </cell>
          <cell r="E33" t="str">
            <v>조</v>
          </cell>
          <cell r="F33">
            <v>4500</v>
          </cell>
          <cell r="G33">
            <v>54000</v>
          </cell>
          <cell r="H33">
            <v>0</v>
          </cell>
          <cell r="I33">
            <v>0</v>
          </cell>
          <cell r="J33">
            <v>4500</v>
          </cell>
          <cell r="K33">
            <v>54000</v>
          </cell>
          <cell r="L33">
            <v>0</v>
          </cell>
          <cell r="M33">
            <v>0</v>
          </cell>
        </row>
        <row r="34">
          <cell r="C34" t="str">
            <v>지주목삼발이대형</v>
          </cell>
          <cell r="D34">
            <v>1</v>
          </cell>
          <cell r="E34" t="str">
            <v>조</v>
          </cell>
          <cell r="F34">
            <v>6500</v>
          </cell>
          <cell r="G34">
            <v>6500</v>
          </cell>
          <cell r="H34">
            <v>0</v>
          </cell>
          <cell r="I34">
            <v>0</v>
          </cell>
          <cell r="J34">
            <v>6500</v>
          </cell>
          <cell r="K34">
            <v>6500</v>
          </cell>
          <cell r="L34">
            <v>0</v>
          </cell>
          <cell r="M34">
            <v>0</v>
          </cell>
        </row>
        <row r="35">
          <cell r="C35" t="str">
            <v>부엽토유기질비료</v>
          </cell>
          <cell r="D35">
            <v>184</v>
          </cell>
          <cell r="E35" t="str">
            <v>kg</v>
          </cell>
          <cell r="F35">
            <v>180</v>
          </cell>
          <cell r="G35">
            <v>33120</v>
          </cell>
          <cell r="H35">
            <v>0</v>
          </cell>
          <cell r="I35">
            <v>0</v>
          </cell>
          <cell r="J35">
            <v>180</v>
          </cell>
          <cell r="K35">
            <v>33120</v>
          </cell>
          <cell r="L35">
            <v>0</v>
          </cell>
          <cell r="M35">
            <v>0</v>
          </cell>
        </row>
        <row r="36">
          <cell r="C36" t="e">
            <v>#VALUE!</v>
          </cell>
          <cell r="G36">
            <v>2677620</v>
          </cell>
          <cell r="I36">
            <v>380000</v>
          </cell>
          <cell r="K36">
            <v>2297620</v>
          </cell>
          <cell r="M36">
            <v>0</v>
          </cell>
        </row>
        <row r="37">
          <cell r="C37" t="e">
            <v>#VALUE!</v>
          </cell>
        </row>
        <row r="38">
          <cell r="C38" t="e">
            <v>#VALUE!</v>
          </cell>
        </row>
        <row r="39">
          <cell r="C39" t="e">
            <v>#VALUE!</v>
          </cell>
        </row>
        <row r="40">
          <cell r="C40" t="e">
            <v>#VALUE!</v>
          </cell>
        </row>
        <row r="41">
          <cell r="C41" t="e">
            <v>#VALUE!</v>
          </cell>
        </row>
        <row r="42">
          <cell r="C42" t="e">
            <v>#VALUE!</v>
          </cell>
        </row>
        <row r="43">
          <cell r="C43" t="e">
            <v>#VALUE!</v>
          </cell>
        </row>
        <row r="44">
          <cell r="C44" t="e">
            <v>#VALUE!</v>
          </cell>
        </row>
        <row r="45">
          <cell r="C45" t="e">
            <v>#VALUE!</v>
          </cell>
        </row>
        <row r="46">
          <cell r="C46" t="e">
            <v>#VALUE!</v>
          </cell>
        </row>
        <row r="47">
          <cell r="C47" t="e">
            <v>#VALUE!</v>
          </cell>
        </row>
        <row r="48">
          <cell r="C48" t="e">
            <v>#VALUE!</v>
          </cell>
        </row>
        <row r="49">
          <cell r="C49" t="e">
            <v>#VALUE!</v>
          </cell>
        </row>
        <row r="50">
          <cell r="C50" t="e">
            <v>#VALUE!</v>
          </cell>
        </row>
        <row r="51">
          <cell r="C51" t="e">
            <v>#VALUE!</v>
          </cell>
        </row>
        <row r="52">
          <cell r="C52" t="e">
            <v>#VALUE!</v>
          </cell>
        </row>
        <row r="53">
          <cell r="C53" t="e">
            <v>#VALUE!</v>
          </cell>
        </row>
        <row r="54">
          <cell r="C54" t="e">
            <v>#VALUE!</v>
          </cell>
        </row>
        <row r="55">
          <cell r="C55" t="e">
            <v>#VALUE!</v>
          </cell>
        </row>
        <row r="56">
          <cell r="C56" t="str">
            <v>용조합놀이대QG0870</v>
          </cell>
          <cell r="D56">
            <v>1</v>
          </cell>
          <cell r="E56" t="str">
            <v>EA</v>
          </cell>
          <cell r="F56">
            <v>24500000</v>
          </cell>
          <cell r="G56">
            <v>24500000</v>
          </cell>
          <cell r="H56">
            <v>7500000</v>
          </cell>
          <cell r="I56">
            <v>7500000</v>
          </cell>
          <cell r="J56">
            <v>17000000</v>
          </cell>
          <cell r="K56">
            <v>17000000</v>
          </cell>
          <cell r="L56">
            <v>0</v>
          </cell>
          <cell r="M56">
            <v>0</v>
          </cell>
        </row>
        <row r="57">
          <cell r="C57" t="str">
            <v>놀이거울112231</v>
          </cell>
          <cell r="D57">
            <v>1</v>
          </cell>
          <cell r="E57" t="str">
            <v>EA</v>
          </cell>
          <cell r="F57">
            <v>3100000</v>
          </cell>
          <cell r="G57">
            <v>3100000</v>
          </cell>
          <cell r="H57">
            <v>900000</v>
          </cell>
          <cell r="I57">
            <v>900000</v>
          </cell>
          <cell r="J57">
            <v>2200000</v>
          </cell>
          <cell r="K57">
            <v>2200000</v>
          </cell>
          <cell r="L57">
            <v>0</v>
          </cell>
          <cell r="M57">
            <v>0</v>
          </cell>
        </row>
        <row r="58">
          <cell r="C58" t="str">
            <v>흔들놀이그룹10470</v>
          </cell>
          <cell r="D58">
            <v>1</v>
          </cell>
          <cell r="E58" t="str">
            <v>EA</v>
          </cell>
          <cell r="F58">
            <v>4700000</v>
          </cell>
          <cell r="G58">
            <v>4700000</v>
          </cell>
          <cell r="H58">
            <v>1400000</v>
          </cell>
          <cell r="I58">
            <v>1400000</v>
          </cell>
          <cell r="J58">
            <v>3300000</v>
          </cell>
          <cell r="K58">
            <v>3300000</v>
          </cell>
          <cell r="L58">
            <v>0</v>
          </cell>
          <cell r="M58">
            <v>0</v>
          </cell>
        </row>
        <row r="59">
          <cell r="C59" t="str">
            <v>화단박스H450</v>
          </cell>
          <cell r="D59">
            <v>78</v>
          </cell>
          <cell r="E59" t="str">
            <v>m</v>
          </cell>
          <cell r="F59">
            <v>100000</v>
          </cell>
          <cell r="G59">
            <v>7800000</v>
          </cell>
          <cell r="H59">
            <v>25000</v>
          </cell>
          <cell r="I59">
            <v>1950000</v>
          </cell>
          <cell r="J59">
            <v>75000</v>
          </cell>
          <cell r="K59">
            <v>5850000</v>
          </cell>
          <cell r="L59">
            <v>0</v>
          </cell>
          <cell r="M59">
            <v>0</v>
          </cell>
        </row>
        <row r="60">
          <cell r="C60" t="str">
            <v>격자형파고라5000x2500</v>
          </cell>
          <cell r="D60">
            <v>1</v>
          </cell>
          <cell r="E60" t="str">
            <v>EA</v>
          </cell>
          <cell r="F60">
            <v>4800000</v>
          </cell>
          <cell r="G60">
            <v>4800000</v>
          </cell>
          <cell r="H60">
            <v>950000</v>
          </cell>
          <cell r="I60">
            <v>950000</v>
          </cell>
          <cell r="J60">
            <v>3850000</v>
          </cell>
          <cell r="K60">
            <v>3850000</v>
          </cell>
          <cell r="L60">
            <v>0</v>
          </cell>
          <cell r="M60">
            <v>0</v>
          </cell>
        </row>
        <row r="61">
          <cell r="C61" t="str">
            <v>등의자W660xL1800</v>
          </cell>
          <cell r="D61">
            <v>2</v>
          </cell>
          <cell r="E61" t="str">
            <v>EA</v>
          </cell>
          <cell r="F61">
            <v>388000</v>
          </cell>
          <cell r="G61">
            <v>776000</v>
          </cell>
          <cell r="H61">
            <v>38000</v>
          </cell>
          <cell r="I61">
            <v>76000</v>
          </cell>
          <cell r="J61">
            <v>350000</v>
          </cell>
          <cell r="K61">
            <v>700000</v>
          </cell>
          <cell r="L61">
            <v>0</v>
          </cell>
          <cell r="M61">
            <v>0</v>
          </cell>
        </row>
        <row r="62">
          <cell r="C62" t="str">
            <v>WOOD FENCEH1200</v>
          </cell>
          <cell r="D62">
            <v>19</v>
          </cell>
          <cell r="E62" t="str">
            <v>m</v>
          </cell>
          <cell r="F62">
            <v>100000</v>
          </cell>
          <cell r="G62">
            <v>1900000</v>
          </cell>
          <cell r="H62">
            <v>30000</v>
          </cell>
          <cell r="I62">
            <v>570000</v>
          </cell>
          <cell r="J62">
            <v>70000</v>
          </cell>
          <cell r="K62">
            <v>1330000</v>
          </cell>
          <cell r="L62">
            <v>0</v>
          </cell>
          <cell r="M62">
            <v>0</v>
          </cell>
        </row>
        <row r="63">
          <cell r="C63" t="str">
            <v>안내판W1100xH1200</v>
          </cell>
          <cell r="D63">
            <v>1</v>
          </cell>
          <cell r="E63" t="str">
            <v>EA</v>
          </cell>
          <cell r="F63">
            <v>1200000</v>
          </cell>
          <cell r="G63">
            <v>1200000</v>
          </cell>
          <cell r="H63">
            <v>200000</v>
          </cell>
          <cell r="I63">
            <v>200000</v>
          </cell>
          <cell r="J63">
            <v>1000000</v>
          </cell>
          <cell r="K63">
            <v>1000000</v>
          </cell>
          <cell r="L63">
            <v>0</v>
          </cell>
          <cell r="M63">
            <v>0</v>
          </cell>
        </row>
        <row r="64">
          <cell r="C64" t="str">
            <v>모래포설T=300</v>
          </cell>
          <cell r="D64">
            <v>162</v>
          </cell>
          <cell r="E64" t="str">
            <v>m2</v>
          </cell>
          <cell r="F64">
            <v>8500</v>
          </cell>
          <cell r="G64">
            <v>1377000</v>
          </cell>
          <cell r="H64">
            <v>4500</v>
          </cell>
          <cell r="I64">
            <v>729000</v>
          </cell>
          <cell r="J64">
            <v>4000</v>
          </cell>
          <cell r="K64">
            <v>648000</v>
          </cell>
          <cell r="L64">
            <v>0</v>
          </cell>
          <cell r="M64">
            <v>0</v>
          </cell>
        </row>
        <row r="65">
          <cell r="C65" t="str">
            <v>모래막이W=190</v>
          </cell>
          <cell r="D65">
            <v>40</v>
          </cell>
          <cell r="E65" t="str">
            <v>m</v>
          </cell>
          <cell r="F65">
            <v>25900</v>
          </cell>
          <cell r="G65">
            <v>1036000</v>
          </cell>
          <cell r="H65">
            <v>17000</v>
          </cell>
          <cell r="I65">
            <v>680000</v>
          </cell>
          <cell r="J65">
            <v>8900</v>
          </cell>
          <cell r="K65">
            <v>356000</v>
          </cell>
          <cell r="L65">
            <v>0</v>
          </cell>
          <cell r="M65">
            <v>0</v>
          </cell>
        </row>
        <row r="66">
          <cell r="C66" t="str">
            <v>점토벽돌포장230x114xT60,핑크</v>
          </cell>
          <cell r="D66">
            <v>29.5</v>
          </cell>
          <cell r="E66" t="str">
            <v>m2</v>
          </cell>
          <cell r="F66">
            <v>38000</v>
          </cell>
          <cell r="G66">
            <v>1121000</v>
          </cell>
          <cell r="H66">
            <v>7200</v>
          </cell>
          <cell r="I66">
            <v>212400</v>
          </cell>
          <cell r="J66">
            <v>30800</v>
          </cell>
          <cell r="K66">
            <v>908600</v>
          </cell>
          <cell r="L66">
            <v>0</v>
          </cell>
          <cell r="M66">
            <v>0</v>
          </cell>
        </row>
        <row r="67">
          <cell r="C67" t="str">
            <v>점토벽돌포장230x114xT60,아이보리</v>
          </cell>
          <cell r="D67">
            <v>29.5</v>
          </cell>
          <cell r="E67" t="str">
            <v>m2</v>
          </cell>
          <cell r="F67">
            <v>38000</v>
          </cell>
          <cell r="G67">
            <v>1121000</v>
          </cell>
          <cell r="H67">
            <v>7200</v>
          </cell>
          <cell r="I67">
            <v>212400</v>
          </cell>
          <cell r="J67">
            <v>30800</v>
          </cell>
          <cell r="K67">
            <v>908600</v>
          </cell>
          <cell r="L67">
            <v>0</v>
          </cell>
          <cell r="M67">
            <v>0</v>
          </cell>
        </row>
        <row r="68">
          <cell r="C68" t="str">
            <v>집수정750x650</v>
          </cell>
          <cell r="D68">
            <v>1</v>
          </cell>
          <cell r="E68" t="str">
            <v>개소</v>
          </cell>
          <cell r="F68">
            <v>183000</v>
          </cell>
          <cell r="G68">
            <v>183000</v>
          </cell>
          <cell r="H68">
            <v>100000</v>
          </cell>
          <cell r="I68">
            <v>100000</v>
          </cell>
          <cell r="J68">
            <v>83000</v>
          </cell>
          <cell r="K68">
            <v>83000</v>
          </cell>
          <cell r="L68">
            <v>0</v>
          </cell>
          <cell r="M68">
            <v>0</v>
          </cell>
        </row>
        <row r="69">
          <cell r="C69" t="str">
            <v>흄관D300</v>
          </cell>
          <cell r="D69">
            <v>5</v>
          </cell>
          <cell r="E69" t="str">
            <v>m</v>
          </cell>
          <cell r="F69">
            <v>41000</v>
          </cell>
          <cell r="G69">
            <v>205000</v>
          </cell>
          <cell r="H69">
            <v>23000</v>
          </cell>
          <cell r="I69">
            <v>115000</v>
          </cell>
          <cell r="J69">
            <v>18000</v>
          </cell>
          <cell r="K69">
            <v>90000</v>
          </cell>
          <cell r="L69">
            <v>0</v>
          </cell>
          <cell r="M69">
            <v>0</v>
          </cell>
        </row>
        <row r="70">
          <cell r="C70" t="str">
            <v>맹암거(간선)D150</v>
          </cell>
          <cell r="D70">
            <v>29</v>
          </cell>
          <cell r="E70" t="str">
            <v>m</v>
          </cell>
          <cell r="F70">
            <v>13500</v>
          </cell>
          <cell r="G70">
            <v>391500</v>
          </cell>
          <cell r="H70">
            <v>6000</v>
          </cell>
          <cell r="I70">
            <v>174000</v>
          </cell>
          <cell r="J70">
            <v>7500</v>
          </cell>
          <cell r="K70">
            <v>217500</v>
          </cell>
          <cell r="L70">
            <v>0</v>
          </cell>
          <cell r="M70">
            <v>0</v>
          </cell>
        </row>
        <row r="71">
          <cell r="C71" t="str">
            <v>맹암거(지선)D100</v>
          </cell>
          <cell r="D71">
            <v>27</v>
          </cell>
          <cell r="E71" t="str">
            <v>m</v>
          </cell>
          <cell r="F71">
            <v>11500</v>
          </cell>
          <cell r="G71">
            <v>310500</v>
          </cell>
          <cell r="H71">
            <v>5500</v>
          </cell>
          <cell r="I71">
            <v>148500</v>
          </cell>
          <cell r="J71">
            <v>6000</v>
          </cell>
          <cell r="K71">
            <v>162000</v>
          </cell>
          <cell r="L71">
            <v>0</v>
          </cell>
          <cell r="M71">
            <v>0</v>
          </cell>
        </row>
        <row r="72">
          <cell r="G72">
            <v>54521000</v>
          </cell>
          <cell r="I72">
            <v>15917300</v>
          </cell>
          <cell r="K72">
            <v>38603700</v>
          </cell>
          <cell r="M72">
            <v>0</v>
          </cell>
        </row>
      </sheetData>
      <sheetData sheetId="14" refreshError="1">
        <row r="4">
          <cell r="D4">
            <v>1</v>
          </cell>
          <cell r="E4" t="str">
            <v>식</v>
          </cell>
          <cell r="G4">
            <v>2908810</v>
          </cell>
          <cell r="I4">
            <v>780000</v>
          </cell>
          <cell r="K4">
            <v>2128810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80846700</v>
          </cell>
          <cell r="I5">
            <v>24233350</v>
          </cell>
          <cell r="K5">
            <v>56613350</v>
          </cell>
          <cell r="M5">
            <v>0</v>
          </cell>
        </row>
        <row r="6">
          <cell r="G6">
            <v>83755510</v>
          </cell>
          <cell r="I6">
            <v>25013350</v>
          </cell>
          <cell r="K6">
            <v>58742160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8373495</v>
          </cell>
        </row>
        <row r="8">
          <cell r="G8">
            <v>92129005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잣나무H2.5xW1.2</v>
          </cell>
          <cell r="D30">
            <v>15</v>
          </cell>
          <cell r="E30" t="str">
            <v>주</v>
          </cell>
          <cell r="F30">
            <v>20400</v>
          </cell>
          <cell r="G30">
            <v>306000</v>
          </cell>
          <cell r="H30">
            <v>9000</v>
          </cell>
          <cell r="I30">
            <v>135000</v>
          </cell>
          <cell r="J30">
            <v>11400</v>
          </cell>
          <cell r="K30">
            <v>171000</v>
          </cell>
          <cell r="L30">
            <v>0</v>
          </cell>
          <cell r="M30">
            <v>0</v>
          </cell>
        </row>
        <row r="31">
          <cell r="C31" t="str">
            <v>벗나무H3.0xB8</v>
          </cell>
          <cell r="D31">
            <v>7</v>
          </cell>
          <cell r="E31" t="str">
            <v>주</v>
          </cell>
          <cell r="F31">
            <v>96250</v>
          </cell>
          <cell r="G31">
            <v>673750</v>
          </cell>
          <cell r="H31">
            <v>25000</v>
          </cell>
          <cell r="I31">
            <v>175000</v>
          </cell>
          <cell r="J31">
            <v>71250</v>
          </cell>
          <cell r="K31">
            <v>498750</v>
          </cell>
          <cell r="L31">
            <v>0</v>
          </cell>
          <cell r="M31">
            <v>0</v>
          </cell>
        </row>
        <row r="32">
          <cell r="C32" t="str">
            <v>은행나무H3.5xB12</v>
          </cell>
          <cell r="D32">
            <v>4</v>
          </cell>
          <cell r="E32" t="str">
            <v>주</v>
          </cell>
          <cell r="F32">
            <v>246000</v>
          </cell>
          <cell r="G32">
            <v>984000</v>
          </cell>
          <cell r="H32">
            <v>75000</v>
          </cell>
          <cell r="I32">
            <v>300000</v>
          </cell>
          <cell r="J32">
            <v>171000</v>
          </cell>
          <cell r="K32">
            <v>684000</v>
          </cell>
          <cell r="L32">
            <v>0</v>
          </cell>
          <cell r="M32">
            <v>0</v>
          </cell>
        </row>
        <row r="33">
          <cell r="C33" t="str">
            <v>중국단풍H2.5xR6</v>
          </cell>
          <cell r="D33">
            <v>5</v>
          </cell>
          <cell r="E33" t="str">
            <v>주</v>
          </cell>
          <cell r="F33">
            <v>48000</v>
          </cell>
          <cell r="G33">
            <v>240000</v>
          </cell>
          <cell r="H33">
            <v>10000</v>
          </cell>
          <cell r="I33">
            <v>50000</v>
          </cell>
          <cell r="J33">
            <v>38000</v>
          </cell>
          <cell r="K33">
            <v>190000</v>
          </cell>
          <cell r="L33">
            <v>0</v>
          </cell>
          <cell r="M33">
            <v>0</v>
          </cell>
        </row>
        <row r="34">
          <cell r="C34" t="str">
            <v>청단풍H2.5xR8</v>
          </cell>
          <cell r="D34">
            <v>6</v>
          </cell>
          <cell r="E34" t="str">
            <v>주</v>
          </cell>
          <cell r="F34">
            <v>81750</v>
          </cell>
          <cell r="G34">
            <v>490500</v>
          </cell>
          <cell r="H34">
            <v>20000</v>
          </cell>
          <cell r="I34">
            <v>120000</v>
          </cell>
          <cell r="J34">
            <v>61750</v>
          </cell>
          <cell r="K34">
            <v>370500</v>
          </cell>
          <cell r="L34">
            <v>0</v>
          </cell>
          <cell r="M34">
            <v>0</v>
          </cell>
        </row>
        <row r="35">
          <cell r="C35" t="str">
            <v>지주목삼발이소형</v>
          </cell>
          <cell r="D35">
            <v>37</v>
          </cell>
          <cell r="E35" t="str">
            <v>조</v>
          </cell>
          <cell r="F35">
            <v>4500</v>
          </cell>
          <cell r="G35">
            <v>166500</v>
          </cell>
          <cell r="H35">
            <v>0</v>
          </cell>
          <cell r="I35">
            <v>0</v>
          </cell>
          <cell r="J35">
            <v>4500</v>
          </cell>
          <cell r="K35">
            <v>166500</v>
          </cell>
          <cell r="L35">
            <v>0</v>
          </cell>
          <cell r="M35">
            <v>0</v>
          </cell>
        </row>
        <row r="36">
          <cell r="C36" t="str">
            <v>부엽토유기질비료</v>
          </cell>
          <cell r="D36">
            <v>267</v>
          </cell>
          <cell r="E36" t="str">
            <v>kg</v>
          </cell>
          <cell r="F36">
            <v>180</v>
          </cell>
          <cell r="G36">
            <v>48060</v>
          </cell>
          <cell r="H36">
            <v>0</v>
          </cell>
          <cell r="I36">
            <v>0</v>
          </cell>
          <cell r="J36">
            <v>180</v>
          </cell>
          <cell r="K36">
            <v>48060</v>
          </cell>
          <cell r="L36">
            <v>0</v>
          </cell>
          <cell r="M36">
            <v>0</v>
          </cell>
        </row>
        <row r="37">
          <cell r="G37">
            <v>2908810</v>
          </cell>
          <cell r="I37">
            <v>780000</v>
          </cell>
          <cell r="K37">
            <v>2128810</v>
          </cell>
          <cell r="M37">
            <v>0</v>
          </cell>
        </row>
        <row r="56">
          <cell r="C56" t="str">
            <v>공중활주로120238</v>
          </cell>
          <cell r="D56">
            <v>1</v>
          </cell>
          <cell r="E56" t="str">
            <v>EA</v>
          </cell>
          <cell r="F56">
            <v>5300000</v>
          </cell>
          <cell r="G56">
            <v>5300000</v>
          </cell>
          <cell r="H56">
            <v>1600000</v>
          </cell>
          <cell r="I56">
            <v>1600000</v>
          </cell>
          <cell r="J56">
            <v>3700000</v>
          </cell>
          <cell r="K56">
            <v>3700000</v>
          </cell>
          <cell r="L56">
            <v>0</v>
          </cell>
          <cell r="M56">
            <v>0</v>
          </cell>
        </row>
        <row r="57">
          <cell r="C57" t="str">
            <v>조합놀이대QI0703</v>
          </cell>
          <cell r="D57">
            <v>1</v>
          </cell>
          <cell r="E57" t="str">
            <v>EA</v>
          </cell>
          <cell r="F57">
            <v>25000000</v>
          </cell>
          <cell r="G57">
            <v>25000000</v>
          </cell>
          <cell r="H57">
            <v>7000000</v>
          </cell>
          <cell r="I57">
            <v>7000000</v>
          </cell>
          <cell r="J57">
            <v>18000000</v>
          </cell>
          <cell r="K57">
            <v>18000000</v>
          </cell>
          <cell r="L57">
            <v>0</v>
          </cell>
          <cell r="M57">
            <v>0</v>
          </cell>
        </row>
        <row r="58">
          <cell r="C58" t="str">
            <v>모험놀이대120033</v>
          </cell>
          <cell r="D58">
            <v>1</v>
          </cell>
          <cell r="E58" t="str">
            <v>EA</v>
          </cell>
          <cell r="F58">
            <v>10500000</v>
          </cell>
          <cell r="G58">
            <v>10500000</v>
          </cell>
          <cell r="H58">
            <v>3300000</v>
          </cell>
          <cell r="I58">
            <v>3300000</v>
          </cell>
          <cell r="J58">
            <v>7200000</v>
          </cell>
          <cell r="K58">
            <v>7200000</v>
          </cell>
          <cell r="L58">
            <v>0</v>
          </cell>
          <cell r="M58">
            <v>0</v>
          </cell>
        </row>
        <row r="59">
          <cell r="C59" t="str">
            <v>유아조합놀이대120354</v>
          </cell>
          <cell r="D59">
            <v>1</v>
          </cell>
          <cell r="E59" t="str">
            <v>EA</v>
          </cell>
          <cell r="F59">
            <v>8300000</v>
          </cell>
          <cell r="G59">
            <v>8300000</v>
          </cell>
          <cell r="H59">
            <v>2500000</v>
          </cell>
          <cell r="I59">
            <v>2500000</v>
          </cell>
          <cell r="J59">
            <v>5800000</v>
          </cell>
          <cell r="K59">
            <v>5800000</v>
          </cell>
          <cell r="L59">
            <v>0</v>
          </cell>
          <cell r="M59">
            <v>0</v>
          </cell>
        </row>
        <row r="60">
          <cell r="C60" t="str">
            <v>격자형파고라5000x2500</v>
          </cell>
          <cell r="D60">
            <v>1</v>
          </cell>
          <cell r="E60" t="str">
            <v>EA</v>
          </cell>
          <cell r="F60">
            <v>4800000</v>
          </cell>
          <cell r="G60">
            <v>4800000</v>
          </cell>
          <cell r="H60">
            <v>950000</v>
          </cell>
          <cell r="I60">
            <v>950000</v>
          </cell>
          <cell r="J60">
            <v>3850000</v>
          </cell>
          <cell r="K60">
            <v>3850000</v>
          </cell>
          <cell r="L60">
            <v>0</v>
          </cell>
          <cell r="M60">
            <v>0</v>
          </cell>
        </row>
        <row r="61">
          <cell r="C61" t="str">
            <v>등의자W660xL1800</v>
          </cell>
          <cell r="D61">
            <v>2</v>
          </cell>
          <cell r="E61" t="str">
            <v>EA</v>
          </cell>
          <cell r="F61">
            <v>388000</v>
          </cell>
          <cell r="G61">
            <v>776000</v>
          </cell>
          <cell r="H61">
            <v>38000</v>
          </cell>
          <cell r="I61">
            <v>76000</v>
          </cell>
          <cell r="J61">
            <v>350000</v>
          </cell>
          <cell r="K61">
            <v>700000</v>
          </cell>
          <cell r="L61">
            <v>0</v>
          </cell>
          <cell r="M61">
            <v>0</v>
          </cell>
        </row>
        <row r="62">
          <cell r="C62" t="str">
            <v>통돌벤치D400</v>
          </cell>
          <cell r="D62">
            <v>6</v>
          </cell>
          <cell r="E62" t="str">
            <v>EA</v>
          </cell>
          <cell r="F62">
            <v>255000</v>
          </cell>
          <cell r="G62">
            <v>1530000</v>
          </cell>
          <cell r="H62">
            <v>55000</v>
          </cell>
          <cell r="I62">
            <v>330000</v>
          </cell>
          <cell r="J62">
            <v>200000</v>
          </cell>
          <cell r="K62">
            <v>1200000</v>
          </cell>
          <cell r="L62">
            <v>0</v>
          </cell>
          <cell r="M62">
            <v>0</v>
          </cell>
        </row>
        <row r="63">
          <cell r="C63" t="str">
            <v>앉음벽H400,산석쌓기</v>
          </cell>
          <cell r="D63">
            <v>16</v>
          </cell>
          <cell r="E63" t="str">
            <v>m</v>
          </cell>
          <cell r="F63">
            <v>116000</v>
          </cell>
          <cell r="G63">
            <v>1856000</v>
          </cell>
          <cell r="H63">
            <v>39000</v>
          </cell>
          <cell r="I63">
            <v>624000</v>
          </cell>
          <cell r="J63">
            <v>77000</v>
          </cell>
          <cell r="K63">
            <v>1232000</v>
          </cell>
          <cell r="L63">
            <v>0</v>
          </cell>
          <cell r="M63">
            <v>0</v>
          </cell>
        </row>
        <row r="64">
          <cell r="C64" t="str">
            <v>산석쌓기H600</v>
          </cell>
          <cell r="D64">
            <v>8</v>
          </cell>
          <cell r="E64" t="str">
            <v>m</v>
          </cell>
          <cell r="F64">
            <v>123000</v>
          </cell>
          <cell r="G64">
            <v>984000</v>
          </cell>
          <cell r="H64">
            <v>44000</v>
          </cell>
          <cell r="I64">
            <v>352000</v>
          </cell>
          <cell r="J64">
            <v>79000</v>
          </cell>
          <cell r="K64">
            <v>632000</v>
          </cell>
          <cell r="L64">
            <v>0</v>
          </cell>
          <cell r="M64">
            <v>0</v>
          </cell>
        </row>
        <row r="65">
          <cell r="C65" t="str">
            <v>목재난간H400</v>
          </cell>
          <cell r="D65">
            <v>8</v>
          </cell>
          <cell r="E65" t="str">
            <v>m</v>
          </cell>
          <cell r="F65">
            <v>72000</v>
          </cell>
          <cell r="G65">
            <v>576000</v>
          </cell>
          <cell r="H65">
            <v>17000</v>
          </cell>
          <cell r="I65">
            <v>136000</v>
          </cell>
          <cell r="J65">
            <v>55000</v>
          </cell>
          <cell r="K65">
            <v>440000</v>
          </cell>
          <cell r="L65">
            <v>0</v>
          </cell>
          <cell r="M65">
            <v>0</v>
          </cell>
        </row>
        <row r="66">
          <cell r="C66" t="str">
            <v>WOOD DECK</v>
          </cell>
          <cell r="D66">
            <v>10</v>
          </cell>
          <cell r="E66" t="str">
            <v>m2</v>
          </cell>
          <cell r="F66">
            <v>132000</v>
          </cell>
          <cell r="G66">
            <v>1320000</v>
          </cell>
          <cell r="H66">
            <v>55000</v>
          </cell>
          <cell r="I66">
            <v>550000</v>
          </cell>
          <cell r="J66">
            <v>77000</v>
          </cell>
          <cell r="K66">
            <v>770000</v>
          </cell>
          <cell r="L66">
            <v>0</v>
          </cell>
          <cell r="M66">
            <v>0</v>
          </cell>
        </row>
        <row r="67">
          <cell r="C67" t="str">
            <v>원형플랜터(조적)H450,D2000</v>
          </cell>
          <cell r="D67">
            <v>1</v>
          </cell>
          <cell r="E67" t="str">
            <v>EA</v>
          </cell>
          <cell r="F67">
            <v>780000</v>
          </cell>
          <cell r="G67">
            <v>780000</v>
          </cell>
          <cell r="H67">
            <v>280000</v>
          </cell>
          <cell r="I67">
            <v>280000</v>
          </cell>
          <cell r="J67">
            <v>500000</v>
          </cell>
          <cell r="K67">
            <v>500000</v>
          </cell>
          <cell r="L67">
            <v>0</v>
          </cell>
          <cell r="M67">
            <v>0</v>
          </cell>
        </row>
        <row r="68">
          <cell r="C68" t="str">
            <v>수목보호홀덮개1370x1370</v>
          </cell>
          <cell r="D68">
            <v>2</v>
          </cell>
          <cell r="E68" t="str">
            <v>EA</v>
          </cell>
          <cell r="F68">
            <v>150000</v>
          </cell>
          <cell r="G68">
            <v>300000</v>
          </cell>
          <cell r="H68">
            <v>20000</v>
          </cell>
          <cell r="I68">
            <v>40000</v>
          </cell>
          <cell r="J68">
            <v>130000</v>
          </cell>
          <cell r="K68">
            <v>260000</v>
          </cell>
          <cell r="L68">
            <v>0</v>
          </cell>
          <cell r="M68">
            <v>0</v>
          </cell>
        </row>
        <row r="69">
          <cell r="C69" t="str">
            <v>안내판W1100xH1200</v>
          </cell>
          <cell r="D69">
            <v>1</v>
          </cell>
          <cell r="E69" t="str">
            <v>EA</v>
          </cell>
          <cell r="F69">
            <v>1200000</v>
          </cell>
          <cell r="G69">
            <v>1200000</v>
          </cell>
          <cell r="H69">
            <v>200000</v>
          </cell>
          <cell r="I69">
            <v>200000</v>
          </cell>
          <cell r="J69">
            <v>1000000</v>
          </cell>
          <cell r="K69">
            <v>1000000</v>
          </cell>
          <cell r="L69">
            <v>0</v>
          </cell>
          <cell r="M69">
            <v>0</v>
          </cell>
        </row>
        <row r="70">
          <cell r="C70" t="str">
            <v>화단박스H450</v>
          </cell>
          <cell r="D70">
            <v>38</v>
          </cell>
          <cell r="E70" t="str">
            <v>m</v>
          </cell>
          <cell r="F70">
            <v>100000</v>
          </cell>
          <cell r="G70">
            <v>3800000</v>
          </cell>
          <cell r="H70">
            <v>25000</v>
          </cell>
          <cell r="I70">
            <v>950000</v>
          </cell>
          <cell r="J70">
            <v>75000</v>
          </cell>
          <cell r="K70">
            <v>2850000</v>
          </cell>
          <cell r="L70">
            <v>0</v>
          </cell>
          <cell r="M70">
            <v>0</v>
          </cell>
        </row>
        <row r="71">
          <cell r="C71" t="str">
            <v>모래포설T=300</v>
          </cell>
          <cell r="D71">
            <v>441</v>
          </cell>
          <cell r="E71" t="str">
            <v>m2</v>
          </cell>
          <cell r="F71">
            <v>8500</v>
          </cell>
          <cell r="G71">
            <v>3748500</v>
          </cell>
          <cell r="H71">
            <v>4500</v>
          </cell>
          <cell r="I71">
            <v>1984500</v>
          </cell>
          <cell r="J71">
            <v>4000</v>
          </cell>
          <cell r="K71">
            <v>1764000</v>
          </cell>
          <cell r="L71">
            <v>0</v>
          </cell>
          <cell r="M71">
            <v>0</v>
          </cell>
        </row>
        <row r="72">
          <cell r="C72" t="str">
            <v>모래막이W=190</v>
          </cell>
          <cell r="D72">
            <v>47</v>
          </cell>
          <cell r="E72" t="str">
            <v>m</v>
          </cell>
          <cell r="F72">
            <v>25900</v>
          </cell>
          <cell r="G72">
            <v>1217300</v>
          </cell>
          <cell r="H72">
            <v>17000</v>
          </cell>
          <cell r="I72">
            <v>799000</v>
          </cell>
          <cell r="J72">
            <v>8900</v>
          </cell>
          <cell r="K72">
            <v>418300</v>
          </cell>
          <cell r="L72">
            <v>0</v>
          </cell>
          <cell r="M72">
            <v>0</v>
          </cell>
        </row>
        <row r="73">
          <cell r="C73" t="str">
            <v>점토벽돌포장230x114xT60,핑크</v>
          </cell>
          <cell r="D73">
            <v>78</v>
          </cell>
          <cell r="E73" t="str">
            <v>m2</v>
          </cell>
          <cell r="F73">
            <v>38000</v>
          </cell>
          <cell r="G73">
            <v>2964000</v>
          </cell>
          <cell r="H73">
            <v>7200</v>
          </cell>
          <cell r="I73">
            <v>561600</v>
          </cell>
          <cell r="J73">
            <v>30800</v>
          </cell>
          <cell r="K73">
            <v>2402400</v>
          </cell>
          <cell r="L73">
            <v>0</v>
          </cell>
          <cell r="M73">
            <v>0</v>
          </cell>
        </row>
        <row r="74">
          <cell r="C74" t="str">
            <v>점토벽돌포장230x114xT60,아이보리</v>
          </cell>
          <cell r="D74">
            <v>78</v>
          </cell>
          <cell r="E74" t="str">
            <v>m2</v>
          </cell>
          <cell r="F74">
            <v>38000</v>
          </cell>
          <cell r="G74">
            <v>2964000</v>
          </cell>
          <cell r="H74">
            <v>7200</v>
          </cell>
          <cell r="I74">
            <v>561600</v>
          </cell>
          <cell r="J74">
            <v>30800</v>
          </cell>
          <cell r="K74">
            <v>2402400</v>
          </cell>
          <cell r="L74">
            <v>0</v>
          </cell>
          <cell r="M74">
            <v>0</v>
          </cell>
        </row>
        <row r="75">
          <cell r="C75" t="str">
            <v>점토경계블럭230x114xT76</v>
          </cell>
          <cell r="D75">
            <v>1.5</v>
          </cell>
          <cell r="E75" t="str">
            <v>m</v>
          </cell>
          <cell r="F75">
            <v>43000</v>
          </cell>
          <cell r="G75">
            <v>64500</v>
          </cell>
          <cell r="H75">
            <v>15000</v>
          </cell>
          <cell r="I75">
            <v>22500</v>
          </cell>
          <cell r="J75">
            <v>28000</v>
          </cell>
          <cell r="K75">
            <v>42000</v>
          </cell>
          <cell r="L75">
            <v>0</v>
          </cell>
          <cell r="M75">
            <v>0</v>
          </cell>
        </row>
        <row r="76">
          <cell r="C76" t="str">
            <v>포장경계석120x120x1000,직선</v>
          </cell>
          <cell r="D76">
            <v>5.2</v>
          </cell>
          <cell r="E76" t="str">
            <v>m</v>
          </cell>
          <cell r="F76">
            <v>22000</v>
          </cell>
          <cell r="G76">
            <v>114400</v>
          </cell>
          <cell r="H76">
            <v>7000</v>
          </cell>
          <cell r="I76">
            <v>36400</v>
          </cell>
          <cell r="J76">
            <v>15000</v>
          </cell>
          <cell r="K76">
            <v>78000</v>
          </cell>
          <cell r="L76">
            <v>0</v>
          </cell>
          <cell r="M76">
            <v>0</v>
          </cell>
        </row>
        <row r="77">
          <cell r="C77" t="str">
            <v>집수정750x650</v>
          </cell>
          <cell r="D77">
            <v>1</v>
          </cell>
          <cell r="E77" t="str">
            <v>개소</v>
          </cell>
          <cell r="F77">
            <v>183000</v>
          </cell>
          <cell r="G77">
            <v>183000</v>
          </cell>
          <cell r="H77">
            <v>100000</v>
          </cell>
          <cell r="I77">
            <v>100000</v>
          </cell>
          <cell r="J77">
            <v>83000</v>
          </cell>
          <cell r="K77">
            <v>83000</v>
          </cell>
          <cell r="L77">
            <v>0</v>
          </cell>
          <cell r="M77">
            <v>0</v>
          </cell>
        </row>
        <row r="78">
          <cell r="C78" t="str">
            <v>흄관D300</v>
          </cell>
          <cell r="D78">
            <v>22</v>
          </cell>
          <cell r="E78" t="str">
            <v>m</v>
          </cell>
          <cell r="F78">
            <v>41000</v>
          </cell>
          <cell r="G78">
            <v>902000</v>
          </cell>
          <cell r="H78">
            <v>23000</v>
          </cell>
          <cell r="I78">
            <v>506000</v>
          </cell>
          <cell r="J78">
            <v>18000</v>
          </cell>
          <cell r="K78">
            <v>396000</v>
          </cell>
          <cell r="L78">
            <v>0</v>
          </cell>
          <cell r="M78">
            <v>0</v>
          </cell>
        </row>
        <row r="79">
          <cell r="C79" t="str">
            <v>맹암거(간선)D150</v>
          </cell>
          <cell r="D79">
            <v>51.5</v>
          </cell>
          <cell r="E79" t="str">
            <v>m</v>
          </cell>
          <cell r="F79">
            <v>13500</v>
          </cell>
          <cell r="G79">
            <v>695250</v>
          </cell>
          <cell r="H79">
            <v>6000</v>
          </cell>
          <cell r="I79">
            <v>309000</v>
          </cell>
          <cell r="J79">
            <v>7500</v>
          </cell>
          <cell r="K79">
            <v>386250</v>
          </cell>
          <cell r="L79">
            <v>0</v>
          </cell>
          <cell r="M79">
            <v>0</v>
          </cell>
        </row>
        <row r="80">
          <cell r="C80" t="str">
            <v>맹암거(지선)D100</v>
          </cell>
          <cell r="D80">
            <v>84.5</v>
          </cell>
          <cell r="E80" t="str">
            <v>m</v>
          </cell>
          <cell r="F80">
            <v>11500</v>
          </cell>
          <cell r="G80">
            <v>971750</v>
          </cell>
          <cell r="H80">
            <v>5500</v>
          </cell>
          <cell r="I80">
            <v>464750</v>
          </cell>
          <cell r="J80">
            <v>6000</v>
          </cell>
          <cell r="K80">
            <v>507000</v>
          </cell>
          <cell r="L80">
            <v>0</v>
          </cell>
          <cell r="M80">
            <v>0</v>
          </cell>
        </row>
        <row r="81">
          <cell r="G81">
            <v>80846700</v>
          </cell>
          <cell r="I81">
            <v>24233350</v>
          </cell>
          <cell r="K81">
            <v>56613350</v>
          </cell>
          <cell r="M81">
            <v>0</v>
          </cell>
        </row>
      </sheetData>
      <sheetData sheetId="15" refreshError="1">
        <row r="4">
          <cell r="D4">
            <v>1</v>
          </cell>
          <cell r="E4" t="str">
            <v>식</v>
          </cell>
          <cell r="G4">
            <v>2139900</v>
          </cell>
          <cell r="I4">
            <v>425000</v>
          </cell>
          <cell r="K4">
            <v>1714900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59028250</v>
          </cell>
          <cell r="I5">
            <v>16524200</v>
          </cell>
          <cell r="K5">
            <v>42504050</v>
          </cell>
          <cell r="M5">
            <v>0</v>
          </cell>
        </row>
        <row r="6">
          <cell r="G6">
            <v>61168150</v>
          </cell>
          <cell r="I6">
            <v>16949200</v>
          </cell>
          <cell r="K6">
            <v>44218950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6115313</v>
          </cell>
        </row>
        <row r="8">
          <cell r="G8">
            <v>67283463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느티나무H4.5xR20</v>
          </cell>
          <cell r="D30">
            <v>1</v>
          </cell>
          <cell r="E30" t="str">
            <v>주</v>
          </cell>
          <cell r="F30">
            <v>569000</v>
          </cell>
          <cell r="G30">
            <v>569000</v>
          </cell>
          <cell r="H30">
            <v>75000</v>
          </cell>
          <cell r="I30">
            <v>75000</v>
          </cell>
          <cell r="J30">
            <v>494000</v>
          </cell>
          <cell r="K30">
            <v>494000</v>
          </cell>
          <cell r="L30">
            <v>0</v>
          </cell>
          <cell r="M30">
            <v>0</v>
          </cell>
        </row>
        <row r="31">
          <cell r="C31" t="str">
            <v>느티나무H4.0xR8</v>
          </cell>
          <cell r="D31">
            <v>7</v>
          </cell>
          <cell r="E31" t="str">
            <v>주</v>
          </cell>
          <cell r="F31">
            <v>60000</v>
          </cell>
          <cell r="G31">
            <v>420000</v>
          </cell>
          <cell r="H31">
            <v>20000</v>
          </cell>
          <cell r="I31">
            <v>140000</v>
          </cell>
          <cell r="J31">
            <v>40000</v>
          </cell>
          <cell r="K31">
            <v>280000</v>
          </cell>
          <cell r="L31">
            <v>0</v>
          </cell>
          <cell r="M31">
            <v>0</v>
          </cell>
        </row>
        <row r="32">
          <cell r="C32" t="str">
            <v>은행나무H4.5xB20</v>
          </cell>
          <cell r="D32">
            <v>1</v>
          </cell>
          <cell r="E32" t="str">
            <v>주</v>
          </cell>
          <cell r="F32">
            <v>470000</v>
          </cell>
          <cell r="G32">
            <v>470000</v>
          </cell>
          <cell r="H32">
            <v>90000</v>
          </cell>
          <cell r="I32">
            <v>90000</v>
          </cell>
          <cell r="J32">
            <v>380000</v>
          </cell>
          <cell r="K32">
            <v>380000</v>
          </cell>
          <cell r="L32">
            <v>0</v>
          </cell>
          <cell r="M32">
            <v>0</v>
          </cell>
        </row>
        <row r="33">
          <cell r="C33" t="str">
            <v>청단풍H2.5xR8</v>
          </cell>
          <cell r="D33">
            <v>6</v>
          </cell>
          <cell r="E33" t="str">
            <v>주</v>
          </cell>
          <cell r="F33">
            <v>81750</v>
          </cell>
          <cell r="G33">
            <v>490500</v>
          </cell>
          <cell r="H33">
            <v>20000</v>
          </cell>
          <cell r="I33">
            <v>120000</v>
          </cell>
          <cell r="J33">
            <v>61750</v>
          </cell>
          <cell r="K33">
            <v>370500</v>
          </cell>
          <cell r="L33">
            <v>0</v>
          </cell>
          <cell r="M33">
            <v>0</v>
          </cell>
        </row>
        <row r="34">
          <cell r="C34" t="str">
            <v>지주목삼발이소형</v>
          </cell>
          <cell r="D34">
            <v>6</v>
          </cell>
          <cell r="E34" t="str">
            <v>조</v>
          </cell>
          <cell r="F34">
            <v>4500</v>
          </cell>
          <cell r="G34">
            <v>27000</v>
          </cell>
          <cell r="H34">
            <v>0</v>
          </cell>
          <cell r="I34">
            <v>0</v>
          </cell>
          <cell r="J34">
            <v>4500</v>
          </cell>
          <cell r="K34">
            <v>27000</v>
          </cell>
          <cell r="L34">
            <v>0</v>
          </cell>
          <cell r="M34">
            <v>0</v>
          </cell>
        </row>
        <row r="35">
          <cell r="C35" t="str">
            <v>지주목삼발이대형</v>
          </cell>
          <cell r="D35">
            <v>1</v>
          </cell>
          <cell r="E35" t="str">
            <v>조</v>
          </cell>
          <cell r="F35">
            <v>6500</v>
          </cell>
          <cell r="G35">
            <v>6500</v>
          </cell>
          <cell r="H35">
            <v>0</v>
          </cell>
          <cell r="I35">
            <v>0</v>
          </cell>
          <cell r="J35">
            <v>6500</v>
          </cell>
          <cell r="K35">
            <v>6500</v>
          </cell>
          <cell r="L35">
            <v>0</v>
          </cell>
          <cell r="M35">
            <v>0</v>
          </cell>
        </row>
        <row r="36">
          <cell r="C36" t="str">
            <v>지주목철재지주대</v>
          </cell>
          <cell r="D36">
            <v>8</v>
          </cell>
          <cell r="E36" t="str">
            <v>조</v>
          </cell>
          <cell r="F36">
            <v>15000</v>
          </cell>
          <cell r="G36">
            <v>120000</v>
          </cell>
          <cell r="H36">
            <v>0</v>
          </cell>
          <cell r="I36">
            <v>0</v>
          </cell>
          <cell r="J36">
            <v>15000</v>
          </cell>
          <cell r="K36">
            <v>120000</v>
          </cell>
          <cell r="L36">
            <v>0</v>
          </cell>
          <cell r="M36">
            <v>0</v>
          </cell>
        </row>
        <row r="37">
          <cell r="C37" t="str">
            <v>부엽토유기질비료</v>
          </cell>
          <cell r="D37">
            <v>205</v>
          </cell>
          <cell r="E37" t="str">
            <v>kg</v>
          </cell>
          <cell r="F37">
            <v>180</v>
          </cell>
          <cell r="G37">
            <v>36900</v>
          </cell>
          <cell r="H37">
            <v>0</v>
          </cell>
          <cell r="I37">
            <v>0</v>
          </cell>
          <cell r="J37">
            <v>180</v>
          </cell>
          <cell r="K37">
            <v>36900</v>
          </cell>
          <cell r="L37">
            <v>0</v>
          </cell>
          <cell r="M37">
            <v>0</v>
          </cell>
        </row>
        <row r="38">
          <cell r="G38">
            <v>2139900</v>
          </cell>
          <cell r="I38">
            <v>425000</v>
          </cell>
          <cell r="K38">
            <v>1714900</v>
          </cell>
          <cell r="M38">
            <v>0</v>
          </cell>
        </row>
        <row r="56">
          <cell r="C56" t="str">
            <v>흔들놀이40,44,45</v>
          </cell>
          <cell r="D56">
            <v>2</v>
          </cell>
          <cell r="E56" t="str">
            <v>EA</v>
          </cell>
          <cell r="F56">
            <v>1000000</v>
          </cell>
          <cell r="G56">
            <v>2000000</v>
          </cell>
          <cell r="H56">
            <v>300000</v>
          </cell>
          <cell r="I56">
            <v>600000</v>
          </cell>
          <cell r="J56">
            <v>700000</v>
          </cell>
          <cell r="K56">
            <v>1400000</v>
          </cell>
          <cell r="L56">
            <v>0</v>
          </cell>
          <cell r="M56">
            <v>0</v>
          </cell>
        </row>
        <row r="57">
          <cell r="C57" t="str">
            <v>조합놀이대120012</v>
          </cell>
          <cell r="D57">
            <v>1</v>
          </cell>
          <cell r="E57" t="str">
            <v>EA</v>
          </cell>
          <cell r="F57">
            <v>19000000</v>
          </cell>
          <cell r="G57">
            <v>19000000</v>
          </cell>
          <cell r="H57">
            <v>5500000</v>
          </cell>
          <cell r="I57">
            <v>5500000</v>
          </cell>
          <cell r="J57">
            <v>13500000</v>
          </cell>
          <cell r="K57">
            <v>13500000</v>
          </cell>
          <cell r="L57">
            <v>0</v>
          </cell>
          <cell r="M57">
            <v>0</v>
          </cell>
        </row>
        <row r="58">
          <cell r="C58" t="str">
            <v>모험놀이대138075</v>
          </cell>
          <cell r="D58">
            <v>1</v>
          </cell>
          <cell r="E58" t="str">
            <v>EA</v>
          </cell>
          <cell r="F58">
            <v>3800000</v>
          </cell>
          <cell r="G58">
            <v>3800000</v>
          </cell>
          <cell r="H58">
            <v>1200000</v>
          </cell>
          <cell r="I58">
            <v>1200000</v>
          </cell>
          <cell r="J58">
            <v>2600000</v>
          </cell>
          <cell r="K58">
            <v>2600000</v>
          </cell>
          <cell r="L58">
            <v>0</v>
          </cell>
          <cell r="M58">
            <v>0</v>
          </cell>
        </row>
        <row r="59">
          <cell r="C59" t="str">
            <v>놀이집120452</v>
          </cell>
          <cell r="D59">
            <v>1</v>
          </cell>
          <cell r="E59" t="str">
            <v>EA</v>
          </cell>
          <cell r="F59">
            <v>2700000</v>
          </cell>
          <cell r="G59">
            <v>2700000</v>
          </cell>
          <cell r="H59">
            <v>800000</v>
          </cell>
          <cell r="I59">
            <v>800000</v>
          </cell>
          <cell r="J59">
            <v>1900000</v>
          </cell>
          <cell r="K59">
            <v>1900000</v>
          </cell>
          <cell r="L59">
            <v>0</v>
          </cell>
          <cell r="M59">
            <v>0</v>
          </cell>
        </row>
        <row r="60">
          <cell r="C60" t="str">
            <v>격자형파고라5000x2500</v>
          </cell>
          <cell r="D60">
            <v>1</v>
          </cell>
          <cell r="E60" t="str">
            <v>EA</v>
          </cell>
          <cell r="F60">
            <v>4800000</v>
          </cell>
          <cell r="G60">
            <v>4800000</v>
          </cell>
          <cell r="H60">
            <v>950000</v>
          </cell>
          <cell r="I60">
            <v>950000</v>
          </cell>
          <cell r="J60">
            <v>3850000</v>
          </cell>
          <cell r="K60">
            <v>3850000</v>
          </cell>
          <cell r="L60">
            <v>0</v>
          </cell>
          <cell r="M60">
            <v>0</v>
          </cell>
        </row>
        <row r="61">
          <cell r="C61" t="str">
            <v>등의자W660xL1800</v>
          </cell>
          <cell r="D61">
            <v>2</v>
          </cell>
          <cell r="E61" t="str">
            <v>EA</v>
          </cell>
          <cell r="F61">
            <v>388000</v>
          </cell>
          <cell r="G61">
            <v>776000</v>
          </cell>
          <cell r="H61">
            <v>38000</v>
          </cell>
          <cell r="I61">
            <v>76000</v>
          </cell>
          <cell r="J61">
            <v>350000</v>
          </cell>
          <cell r="K61">
            <v>700000</v>
          </cell>
          <cell r="L61">
            <v>0</v>
          </cell>
          <cell r="M61">
            <v>0</v>
          </cell>
        </row>
        <row r="62">
          <cell r="C62" t="str">
            <v>플랜트겸의자1800x1800</v>
          </cell>
          <cell r="D62">
            <v>4</v>
          </cell>
          <cell r="E62" t="str">
            <v>EA</v>
          </cell>
          <cell r="F62">
            <v>770000</v>
          </cell>
          <cell r="G62">
            <v>3080000</v>
          </cell>
          <cell r="H62">
            <v>220000</v>
          </cell>
          <cell r="I62">
            <v>880000</v>
          </cell>
          <cell r="J62">
            <v>550000</v>
          </cell>
          <cell r="K62">
            <v>2200000</v>
          </cell>
          <cell r="L62">
            <v>0</v>
          </cell>
          <cell r="M62">
            <v>0</v>
          </cell>
        </row>
        <row r="63">
          <cell r="C63" t="str">
            <v>안내판W1100xH1200</v>
          </cell>
          <cell r="D63">
            <v>1</v>
          </cell>
          <cell r="E63" t="str">
            <v>EA</v>
          </cell>
          <cell r="F63">
            <v>1200000</v>
          </cell>
          <cell r="G63">
            <v>1200000</v>
          </cell>
          <cell r="H63">
            <v>200000</v>
          </cell>
          <cell r="I63">
            <v>200000</v>
          </cell>
          <cell r="J63">
            <v>1000000</v>
          </cell>
          <cell r="K63">
            <v>1000000</v>
          </cell>
          <cell r="L63">
            <v>0</v>
          </cell>
          <cell r="M63">
            <v>0</v>
          </cell>
        </row>
        <row r="64">
          <cell r="C64" t="str">
            <v>화단박스H450</v>
          </cell>
          <cell r="D64">
            <v>103</v>
          </cell>
          <cell r="E64" t="str">
            <v>m</v>
          </cell>
          <cell r="F64">
            <v>100000</v>
          </cell>
          <cell r="G64">
            <v>10300000</v>
          </cell>
          <cell r="H64">
            <v>25000</v>
          </cell>
          <cell r="I64">
            <v>2575000</v>
          </cell>
          <cell r="J64">
            <v>75000</v>
          </cell>
          <cell r="K64">
            <v>7725000</v>
          </cell>
          <cell r="L64">
            <v>0</v>
          </cell>
          <cell r="M64">
            <v>0</v>
          </cell>
        </row>
        <row r="65">
          <cell r="C65" t="str">
            <v>모래포설T=300</v>
          </cell>
          <cell r="D65">
            <v>238</v>
          </cell>
          <cell r="E65" t="str">
            <v>m2</v>
          </cell>
          <cell r="F65">
            <v>8500</v>
          </cell>
          <cell r="G65">
            <v>2023000</v>
          </cell>
          <cell r="H65">
            <v>4500</v>
          </cell>
          <cell r="I65">
            <v>1071000</v>
          </cell>
          <cell r="J65">
            <v>4000</v>
          </cell>
          <cell r="K65">
            <v>952000</v>
          </cell>
          <cell r="L65">
            <v>0</v>
          </cell>
          <cell r="M65">
            <v>0</v>
          </cell>
        </row>
        <row r="66">
          <cell r="C66" t="str">
            <v>모래막이W=190</v>
          </cell>
          <cell r="D66">
            <v>20</v>
          </cell>
          <cell r="E66" t="str">
            <v>m</v>
          </cell>
          <cell r="F66">
            <v>25900</v>
          </cell>
          <cell r="G66">
            <v>518000</v>
          </cell>
          <cell r="H66">
            <v>17000</v>
          </cell>
          <cell r="I66">
            <v>340000</v>
          </cell>
          <cell r="J66">
            <v>8900</v>
          </cell>
          <cell r="K66">
            <v>178000</v>
          </cell>
          <cell r="L66">
            <v>0</v>
          </cell>
          <cell r="M66">
            <v>0</v>
          </cell>
        </row>
        <row r="67">
          <cell r="C67" t="str">
            <v>점토벽돌포장230x114xT60,그레이</v>
          </cell>
          <cell r="D67">
            <v>14</v>
          </cell>
          <cell r="E67" t="str">
            <v>m2</v>
          </cell>
          <cell r="F67">
            <v>38000</v>
          </cell>
          <cell r="G67">
            <v>532000</v>
          </cell>
          <cell r="H67">
            <v>7200</v>
          </cell>
          <cell r="I67">
            <v>100800</v>
          </cell>
          <cell r="J67">
            <v>30800</v>
          </cell>
          <cell r="K67">
            <v>431200</v>
          </cell>
          <cell r="L67">
            <v>0</v>
          </cell>
          <cell r="M67">
            <v>0</v>
          </cell>
        </row>
        <row r="68">
          <cell r="C68" t="str">
            <v>점토벽돌포장230x114xT60,핑크</v>
          </cell>
          <cell r="D68">
            <v>150</v>
          </cell>
          <cell r="E68" t="str">
            <v>m2</v>
          </cell>
          <cell r="F68">
            <v>38000</v>
          </cell>
          <cell r="G68">
            <v>5700000</v>
          </cell>
          <cell r="H68">
            <v>7200</v>
          </cell>
          <cell r="I68">
            <v>1080000</v>
          </cell>
          <cell r="J68">
            <v>30800</v>
          </cell>
          <cell r="K68">
            <v>4620000</v>
          </cell>
          <cell r="L68">
            <v>0</v>
          </cell>
          <cell r="M68">
            <v>0</v>
          </cell>
        </row>
        <row r="69">
          <cell r="C69" t="str">
            <v>점토벽돌포장230x114xT60,아이보리</v>
          </cell>
          <cell r="D69">
            <v>2</v>
          </cell>
          <cell r="E69" t="str">
            <v>m2</v>
          </cell>
          <cell r="F69">
            <v>38000</v>
          </cell>
          <cell r="G69">
            <v>76000</v>
          </cell>
          <cell r="H69">
            <v>7200</v>
          </cell>
          <cell r="I69">
            <v>14400</v>
          </cell>
          <cell r="J69">
            <v>30800</v>
          </cell>
          <cell r="K69">
            <v>61600</v>
          </cell>
          <cell r="L69">
            <v>0</v>
          </cell>
          <cell r="M69">
            <v>0</v>
          </cell>
        </row>
        <row r="70">
          <cell r="C70" t="str">
            <v>점토경계블럭230x114xT76</v>
          </cell>
          <cell r="D70">
            <v>20</v>
          </cell>
          <cell r="E70" t="str">
            <v>m</v>
          </cell>
          <cell r="F70">
            <v>43000</v>
          </cell>
          <cell r="G70">
            <v>860000</v>
          </cell>
          <cell r="H70">
            <v>15000</v>
          </cell>
          <cell r="I70">
            <v>300000</v>
          </cell>
          <cell r="J70">
            <v>28000</v>
          </cell>
          <cell r="K70">
            <v>560000</v>
          </cell>
          <cell r="L70">
            <v>0</v>
          </cell>
          <cell r="M70">
            <v>0</v>
          </cell>
        </row>
        <row r="71">
          <cell r="C71" t="str">
            <v>집수정750x650</v>
          </cell>
          <cell r="D71">
            <v>1</v>
          </cell>
          <cell r="E71" t="str">
            <v>개소</v>
          </cell>
          <cell r="F71">
            <v>183000</v>
          </cell>
          <cell r="G71">
            <v>183000</v>
          </cell>
          <cell r="H71">
            <v>100000</v>
          </cell>
          <cell r="I71">
            <v>100000</v>
          </cell>
          <cell r="J71">
            <v>83000</v>
          </cell>
          <cell r="K71">
            <v>83000</v>
          </cell>
          <cell r="L71">
            <v>0</v>
          </cell>
          <cell r="M71">
            <v>0</v>
          </cell>
        </row>
        <row r="72">
          <cell r="C72" t="str">
            <v>흄관D300</v>
          </cell>
          <cell r="D72">
            <v>12</v>
          </cell>
          <cell r="E72" t="str">
            <v>m</v>
          </cell>
          <cell r="F72">
            <v>41000</v>
          </cell>
          <cell r="G72">
            <v>492000</v>
          </cell>
          <cell r="H72">
            <v>23000</v>
          </cell>
          <cell r="I72">
            <v>276000</v>
          </cell>
          <cell r="J72">
            <v>18000</v>
          </cell>
          <cell r="K72">
            <v>216000</v>
          </cell>
          <cell r="L72">
            <v>0</v>
          </cell>
          <cell r="M72">
            <v>0</v>
          </cell>
        </row>
        <row r="73">
          <cell r="C73" t="str">
            <v>맹암거(간선)D150</v>
          </cell>
          <cell r="D73">
            <v>25.5</v>
          </cell>
          <cell r="E73" t="str">
            <v>m</v>
          </cell>
          <cell r="F73">
            <v>13500</v>
          </cell>
          <cell r="G73">
            <v>344250</v>
          </cell>
          <cell r="H73">
            <v>6000</v>
          </cell>
          <cell r="I73">
            <v>153000</v>
          </cell>
          <cell r="J73">
            <v>7500</v>
          </cell>
          <cell r="K73">
            <v>191250</v>
          </cell>
          <cell r="L73">
            <v>0</v>
          </cell>
          <cell r="M73">
            <v>0</v>
          </cell>
        </row>
        <row r="74">
          <cell r="C74" t="str">
            <v>맹암거(지선)D100</v>
          </cell>
          <cell r="D74">
            <v>56</v>
          </cell>
          <cell r="E74" t="str">
            <v>m</v>
          </cell>
          <cell r="F74">
            <v>11500</v>
          </cell>
          <cell r="G74">
            <v>644000</v>
          </cell>
          <cell r="H74">
            <v>5500</v>
          </cell>
          <cell r="I74">
            <v>308000</v>
          </cell>
          <cell r="J74">
            <v>6000</v>
          </cell>
          <cell r="K74">
            <v>336000</v>
          </cell>
          <cell r="L74">
            <v>0</v>
          </cell>
          <cell r="M74">
            <v>0</v>
          </cell>
        </row>
        <row r="75">
          <cell r="G75">
            <v>59028250</v>
          </cell>
          <cell r="I75">
            <v>16524200</v>
          </cell>
          <cell r="K75">
            <v>42504050</v>
          </cell>
          <cell r="M75">
            <v>0</v>
          </cell>
        </row>
      </sheetData>
      <sheetData sheetId="16" refreshError="1">
        <row r="4">
          <cell r="D4">
            <v>1</v>
          </cell>
          <cell r="E4" t="str">
            <v>식</v>
          </cell>
          <cell r="G4">
            <v>2648380</v>
          </cell>
          <cell r="I4">
            <v>497000</v>
          </cell>
          <cell r="K4">
            <v>2151380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52934400</v>
          </cell>
          <cell r="I5">
            <v>15866000</v>
          </cell>
          <cell r="K5">
            <v>37068400</v>
          </cell>
          <cell r="M5">
            <v>0</v>
          </cell>
        </row>
        <row r="6">
          <cell r="G6">
            <v>55582780</v>
          </cell>
          <cell r="I6">
            <v>16363000</v>
          </cell>
          <cell r="K6">
            <v>39219780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5556913</v>
          </cell>
        </row>
        <row r="8">
          <cell r="G8">
            <v>61139693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구상나무H2.0xW0.8</v>
          </cell>
          <cell r="D30">
            <v>7</v>
          </cell>
          <cell r="E30" t="str">
            <v>주</v>
          </cell>
          <cell r="F30">
            <v>91500</v>
          </cell>
          <cell r="G30">
            <v>640500</v>
          </cell>
          <cell r="H30">
            <v>6000</v>
          </cell>
          <cell r="I30">
            <v>42000</v>
          </cell>
          <cell r="J30">
            <v>85500</v>
          </cell>
          <cell r="K30">
            <v>598500</v>
          </cell>
          <cell r="L30">
            <v>0</v>
          </cell>
          <cell r="M30">
            <v>0</v>
          </cell>
        </row>
        <row r="31">
          <cell r="C31" t="str">
            <v>계수나무H3.5xR8</v>
          </cell>
          <cell r="D31">
            <v>7</v>
          </cell>
          <cell r="E31" t="str">
            <v>주</v>
          </cell>
          <cell r="F31">
            <v>79850</v>
          </cell>
          <cell r="G31">
            <v>558950</v>
          </cell>
          <cell r="H31">
            <v>20000</v>
          </cell>
          <cell r="I31">
            <v>140000</v>
          </cell>
          <cell r="J31">
            <v>59850</v>
          </cell>
          <cell r="K31">
            <v>418950</v>
          </cell>
          <cell r="L31">
            <v>0</v>
          </cell>
          <cell r="M31">
            <v>0</v>
          </cell>
        </row>
        <row r="32">
          <cell r="C32" t="str">
            <v>느티나무H4.0xR8</v>
          </cell>
          <cell r="D32">
            <v>8</v>
          </cell>
          <cell r="E32" t="str">
            <v>주</v>
          </cell>
          <cell r="F32">
            <v>60000</v>
          </cell>
          <cell r="G32">
            <v>480000</v>
          </cell>
          <cell r="H32">
            <v>20000</v>
          </cell>
          <cell r="I32">
            <v>160000</v>
          </cell>
          <cell r="J32">
            <v>40000</v>
          </cell>
          <cell r="K32">
            <v>320000</v>
          </cell>
          <cell r="L32">
            <v>0</v>
          </cell>
          <cell r="M32">
            <v>0</v>
          </cell>
        </row>
        <row r="33">
          <cell r="C33" t="str">
            <v>매실나무H4.0xR15</v>
          </cell>
          <cell r="D33">
            <v>1</v>
          </cell>
          <cell r="E33" t="str">
            <v>주</v>
          </cell>
          <cell r="F33">
            <v>282500</v>
          </cell>
          <cell r="G33">
            <v>282500</v>
          </cell>
          <cell r="H33">
            <v>45000</v>
          </cell>
          <cell r="I33">
            <v>45000</v>
          </cell>
          <cell r="J33">
            <v>237500</v>
          </cell>
          <cell r="K33">
            <v>237500</v>
          </cell>
          <cell r="L33">
            <v>0</v>
          </cell>
          <cell r="M33">
            <v>0</v>
          </cell>
        </row>
        <row r="34">
          <cell r="C34" t="str">
            <v>청단풍H2.5xR8</v>
          </cell>
          <cell r="D34">
            <v>3</v>
          </cell>
          <cell r="E34" t="str">
            <v>주</v>
          </cell>
          <cell r="F34">
            <v>81750</v>
          </cell>
          <cell r="G34">
            <v>245250</v>
          </cell>
          <cell r="H34">
            <v>20000</v>
          </cell>
          <cell r="I34">
            <v>60000</v>
          </cell>
          <cell r="J34">
            <v>61750</v>
          </cell>
          <cell r="K34">
            <v>185250</v>
          </cell>
          <cell r="L34">
            <v>0</v>
          </cell>
          <cell r="M34">
            <v>0</v>
          </cell>
        </row>
        <row r="35">
          <cell r="C35" t="str">
            <v>청단풍H2.0xR6</v>
          </cell>
          <cell r="D35">
            <v>5</v>
          </cell>
          <cell r="E35" t="str">
            <v>주</v>
          </cell>
          <cell r="F35">
            <v>40400</v>
          </cell>
          <cell r="G35">
            <v>202000</v>
          </cell>
          <cell r="H35">
            <v>10000</v>
          </cell>
          <cell r="I35">
            <v>50000</v>
          </cell>
          <cell r="J35">
            <v>30400</v>
          </cell>
          <cell r="K35">
            <v>152000</v>
          </cell>
          <cell r="L35">
            <v>0</v>
          </cell>
          <cell r="M35">
            <v>0</v>
          </cell>
        </row>
        <row r="36">
          <cell r="C36" t="str">
            <v>지주목삼발이소형</v>
          </cell>
          <cell r="D36">
            <v>15</v>
          </cell>
          <cell r="E36" t="str">
            <v>조</v>
          </cell>
          <cell r="F36">
            <v>4500</v>
          </cell>
          <cell r="G36">
            <v>67500</v>
          </cell>
          <cell r="H36">
            <v>0</v>
          </cell>
          <cell r="I36">
            <v>0</v>
          </cell>
          <cell r="J36">
            <v>4500</v>
          </cell>
          <cell r="K36">
            <v>67500</v>
          </cell>
          <cell r="L36">
            <v>0</v>
          </cell>
          <cell r="M36">
            <v>0</v>
          </cell>
        </row>
        <row r="37">
          <cell r="C37" t="str">
            <v>지주목삼발이대형</v>
          </cell>
          <cell r="D37">
            <v>1</v>
          </cell>
          <cell r="E37" t="str">
            <v>조</v>
          </cell>
          <cell r="F37">
            <v>6500</v>
          </cell>
          <cell r="G37">
            <v>6500</v>
          </cell>
          <cell r="H37">
            <v>0</v>
          </cell>
          <cell r="I37">
            <v>0</v>
          </cell>
          <cell r="J37">
            <v>6500</v>
          </cell>
          <cell r="K37">
            <v>6500</v>
          </cell>
          <cell r="L37">
            <v>0</v>
          </cell>
          <cell r="M37">
            <v>0</v>
          </cell>
        </row>
        <row r="38">
          <cell r="C38" t="str">
            <v>지주목철재지주대</v>
          </cell>
          <cell r="D38">
            <v>8</v>
          </cell>
          <cell r="E38" t="str">
            <v>조</v>
          </cell>
          <cell r="F38">
            <v>15000</v>
          </cell>
          <cell r="G38">
            <v>120000</v>
          </cell>
          <cell r="H38">
            <v>0</v>
          </cell>
          <cell r="I38">
            <v>0</v>
          </cell>
          <cell r="J38">
            <v>15000</v>
          </cell>
          <cell r="K38">
            <v>120000</v>
          </cell>
          <cell r="L38">
            <v>0</v>
          </cell>
          <cell r="M38">
            <v>0</v>
          </cell>
        </row>
        <row r="39">
          <cell r="C39" t="str">
            <v>부엽토유기질비료</v>
          </cell>
          <cell r="D39">
            <v>251</v>
          </cell>
          <cell r="E39" t="str">
            <v>kg</v>
          </cell>
          <cell r="F39">
            <v>180</v>
          </cell>
          <cell r="G39">
            <v>45180</v>
          </cell>
          <cell r="H39">
            <v>0</v>
          </cell>
          <cell r="I39">
            <v>0</v>
          </cell>
          <cell r="J39">
            <v>180</v>
          </cell>
          <cell r="K39">
            <v>45180</v>
          </cell>
          <cell r="L39">
            <v>0</v>
          </cell>
          <cell r="M39">
            <v>0</v>
          </cell>
        </row>
        <row r="40">
          <cell r="G40">
            <v>2648380</v>
          </cell>
          <cell r="I40">
            <v>497000</v>
          </cell>
          <cell r="K40">
            <v>2151380</v>
          </cell>
          <cell r="M40">
            <v>0</v>
          </cell>
        </row>
        <row r="56">
          <cell r="C56" t="str">
            <v>회전무대112201</v>
          </cell>
          <cell r="D56">
            <v>1</v>
          </cell>
          <cell r="E56" t="str">
            <v>EA</v>
          </cell>
          <cell r="F56">
            <v>2500000</v>
          </cell>
          <cell r="G56">
            <v>2500000</v>
          </cell>
          <cell r="H56">
            <v>700000</v>
          </cell>
          <cell r="I56">
            <v>700000</v>
          </cell>
          <cell r="J56">
            <v>1800000</v>
          </cell>
          <cell r="K56">
            <v>1800000</v>
          </cell>
          <cell r="L56">
            <v>0</v>
          </cell>
          <cell r="M56">
            <v>0</v>
          </cell>
        </row>
        <row r="57">
          <cell r="C57" t="str">
            <v>조합놀이대QG0121</v>
          </cell>
          <cell r="D57">
            <v>1</v>
          </cell>
          <cell r="E57" t="str">
            <v>EA</v>
          </cell>
          <cell r="F57">
            <v>22000000</v>
          </cell>
          <cell r="G57">
            <v>22000000</v>
          </cell>
          <cell r="H57">
            <v>6000000</v>
          </cell>
          <cell r="I57">
            <v>6000000</v>
          </cell>
          <cell r="J57">
            <v>16000000</v>
          </cell>
          <cell r="K57">
            <v>16000000</v>
          </cell>
          <cell r="L57">
            <v>0</v>
          </cell>
          <cell r="M57">
            <v>0</v>
          </cell>
        </row>
        <row r="58">
          <cell r="C58" t="str">
            <v>조합그네141170</v>
          </cell>
          <cell r="D58">
            <v>1</v>
          </cell>
          <cell r="E58" t="str">
            <v>EA</v>
          </cell>
          <cell r="F58">
            <v>1700000</v>
          </cell>
          <cell r="G58">
            <v>1700000</v>
          </cell>
          <cell r="H58">
            <v>500000</v>
          </cell>
          <cell r="I58">
            <v>500000</v>
          </cell>
          <cell r="J58">
            <v>1200000</v>
          </cell>
          <cell r="K58">
            <v>1200000</v>
          </cell>
          <cell r="L58">
            <v>0</v>
          </cell>
          <cell r="M58">
            <v>0</v>
          </cell>
        </row>
        <row r="59">
          <cell r="C59" t="str">
            <v>흔들놀이40,44,45</v>
          </cell>
          <cell r="D59">
            <v>3</v>
          </cell>
          <cell r="E59" t="str">
            <v>EA</v>
          </cell>
          <cell r="F59">
            <v>1000000</v>
          </cell>
          <cell r="G59">
            <v>3000000</v>
          </cell>
          <cell r="H59">
            <v>300000</v>
          </cell>
          <cell r="I59">
            <v>900000</v>
          </cell>
          <cell r="J59">
            <v>700000</v>
          </cell>
          <cell r="K59">
            <v>2100000</v>
          </cell>
          <cell r="L59">
            <v>0</v>
          </cell>
          <cell r="M59">
            <v>0</v>
          </cell>
        </row>
        <row r="60">
          <cell r="C60" t="str">
            <v>사각파고라4000x4000</v>
          </cell>
          <cell r="D60">
            <v>1</v>
          </cell>
          <cell r="E60" t="str">
            <v>EA</v>
          </cell>
          <cell r="F60">
            <v>4500000</v>
          </cell>
          <cell r="G60">
            <v>4500000</v>
          </cell>
          <cell r="H60">
            <v>800000</v>
          </cell>
          <cell r="I60">
            <v>800000</v>
          </cell>
          <cell r="J60">
            <v>3700000</v>
          </cell>
          <cell r="K60">
            <v>3700000</v>
          </cell>
          <cell r="L60">
            <v>0</v>
          </cell>
          <cell r="M60">
            <v>0</v>
          </cell>
        </row>
        <row r="61">
          <cell r="C61" t="str">
            <v>평의자W460xL1800</v>
          </cell>
          <cell r="D61">
            <v>3</v>
          </cell>
          <cell r="E61" t="str">
            <v>EA</v>
          </cell>
          <cell r="F61">
            <v>235000</v>
          </cell>
          <cell r="G61">
            <v>705000</v>
          </cell>
          <cell r="H61">
            <v>55000</v>
          </cell>
          <cell r="I61">
            <v>165000</v>
          </cell>
          <cell r="J61">
            <v>180000</v>
          </cell>
          <cell r="K61">
            <v>540000</v>
          </cell>
          <cell r="L61">
            <v>0</v>
          </cell>
          <cell r="M61">
            <v>0</v>
          </cell>
        </row>
        <row r="62">
          <cell r="C62" t="str">
            <v>WOOD FENCEH1200</v>
          </cell>
          <cell r="D62">
            <v>15</v>
          </cell>
          <cell r="E62" t="str">
            <v>m</v>
          </cell>
          <cell r="F62">
            <v>100000</v>
          </cell>
          <cell r="G62">
            <v>1500000</v>
          </cell>
          <cell r="H62">
            <v>30000</v>
          </cell>
          <cell r="I62">
            <v>450000</v>
          </cell>
          <cell r="J62">
            <v>70000</v>
          </cell>
          <cell r="K62">
            <v>1050000</v>
          </cell>
          <cell r="L62">
            <v>0</v>
          </cell>
          <cell r="M62">
            <v>0</v>
          </cell>
        </row>
        <row r="63">
          <cell r="C63" t="str">
            <v>원형플랜터(조적)H450,D2000</v>
          </cell>
          <cell r="D63">
            <v>2</v>
          </cell>
          <cell r="E63" t="str">
            <v>EA</v>
          </cell>
          <cell r="F63">
            <v>780000</v>
          </cell>
          <cell r="G63">
            <v>1560000</v>
          </cell>
          <cell r="H63">
            <v>280000</v>
          </cell>
          <cell r="I63">
            <v>560000</v>
          </cell>
          <cell r="J63">
            <v>500000</v>
          </cell>
          <cell r="K63">
            <v>1000000</v>
          </cell>
          <cell r="L63">
            <v>0</v>
          </cell>
          <cell r="M63">
            <v>0</v>
          </cell>
        </row>
        <row r="64">
          <cell r="C64" t="str">
            <v>앉음벽H=VAR</v>
          </cell>
          <cell r="D64">
            <v>13.5</v>
          </cell>
          <cell r="E64" t="str">
            <v>m</v>
          </cell>
          <cell r="F64">
            <v>132000</v>
          </cell>
          <cell r="G64">
            <v>1782000</v>
          </cell>
          <cell r="H64">
            <v>55000</v>
          </cell>
          <cell r="I64">
            <v>742500</v>
          </cell>
          <cell r="J64">
            <v>77000</v>
          </cell>
          <cell r="K64">
            <v>1039500</v>
          </cell>
          <cell r="L64">
            <v>0</v>
          </cell>
          <cell r="M64">
            <v>0</v>
          </cell>
        </row>
        <row r="65">
          <cell r="C65" t="str">
            <v>산석쌓기H1200</v>
          </cell>
          <cell r="D65">
            <v>8</v>
          </cell>
          <cell r="E65" t="str">
            <v>m</v>
          </cell>
          <cell r="F65">
            <v>179000</v>
          </cell>
          <cell r="G65">
            <v>1432000</v>
          </cell>
          <cell r="H65">
            <v>69000</v>
          </cell>
          <cell r="I65">
            <v>552000</v>
          </cell>
          <cell r="J65">
            <v>110000</v>
          </cell>
          <cell r="K65">
            <v>880000</v>
          </cell>
          <cell r="L65">
            <v>0</v>
          </cell>
          <cell r="M65">
            <v>0</v>
          </cell>
        </row>
        <row r="66">
          <cell r="C66" t="str">
            <v>안내판W1100xH1200</v>
          </cell>
          <cell r="D66">
            <v>1</v>
          </cell>
          <cell r="E66" t="str">
            <v>EA</v>
          </cell>
          <cell r="F66">
            <v>1200000</v>
          </cell>
          <cell r="G66">
            <v>1200000</v>
          </cell>
          <cell r="H66">
            <v>200000</v>
          </cell>
          <cell r="I66">
            <v>200000</v>
          </cell>
          <cell r="J66">
            <v>1000000</v>
          </cell>
          <cell r="K66">
            <v>1000000</v>
          </cell>
          <cell r="L66">
            <v>0</v>
          </cell>
          <cell r="M66">
            <v>0</v>
          </cell>
        </row>
        <row r="67">
          <cell r="C67" t="str">
            <v>모래포설T=300</v>
          </cell>
          <cell r="D67">
            <v>295</v>
          </cell>
          <cell r="E67" t="str">
            <v>m2</v>
          </cell>
          <cell r="F67">
            <v>8500</v>
          </cell>
          <cell r="G67">
            <v>2507500</v>
          </cell>
          <cell r="H67">
            <v>4500</v>
          </cell>
          <cell r="I67">
            <v>1327500</v>
          </cell>
          <cell r="J67">
            <v>4000</v>
          </cell>
          <cell r="K67">
            <v>1180000</v>
          </cell>
          <cell r="L67">
            <v>0</v>
          </cell>
          <cell r="M67">
            <v>0</v>
          </cell>
        </row>
        <row r="68">
          <cell r="C68" t="str">
            <v>모래막이W=190</v>
          </cell>
          <cell r="D68">
            <v>66</v>
          </cell>
          <cell r="E68" t="str">
            <v>m</v>
          </cell>
          <cell r="F68">
            <v>25900</v>
          </cell>
          <cell r="G68">
            <v>1709400</v>
          </cell>
          <cell r="H68">
            <v>17000</v>
          </cell>
          <cell r="I68">
            <v>1122000</v>
          </cell>
          <cell r="J68">
            <v>8900</v>
          </cell>
          <cell r="K68">
            <v>587400</v>
          </cell>
          <cell r="L68">
            <v>0</v>
          </cell>
          <cell r="M68">
            <v>0</v>
          </cell>
        </row>
        <row r="69">
          <cell r="C69" t="str">
            <v>점토벽돌포장230x114xT60,그레이</v>
          </cell>
          <cell r="D69">
            <v>10</v>
          </cell>
          <cell r="E69" t="str">
            <v>m2</v>
          </cell>
          <cell r="F69">
            <v>38000</v>
          </cell>
          <cell r="G69">
            <v>380000</v>
          </cell>
          <cell r="H69">
            <v>7200</v>
          </cell>
          <cell r="I69">
            <v>72000</v>
          </cell>
          <cell r="J69">
            <v>30800</v>
          </cell>
          <cell r="K69">
            <v>308000</v>
          </cell>
          <cell r="L69">
            <v>0</v>
          </cell>
          <cell r="M69">
            <v>0</v>
          </cell>
        </row>
        <row r="70">
          <cell r="C70" t="str">
            <v>점토벽돌포장230x114xT60,레드</v>
          </cell>
          <cell r="D70">
            <v>81</v>
          </cell>
          <cell r="E70" t="str">
            <v>m2</v>
          </cell>
          <cell r="F70">
            <v>38000</v>
          </cell>
          <cell r="G70">
            <v>3078000</v>
          </cell>
          <cell r="H70">
            <v>7200</v>
          </cell>
          <cell r="I70">
            <v>583200</v>
          </cell>
          <cell r="J70">
            <v>30800</v>
          </cell>
          <cell r="K70">
            <v>2494800</v>
          </cell>
          <cell r="L70">
            <v>0</v>
          </cell>
          <cell r="M70">
            <v>0</v>
          </cell>
        </row>
        <row r="71">
          <cell r="C71" t="str">
            <v>점토벽돌포장230x114xT60,아이보리</v>
          </cell>
          <cell r="D71">
            <v>34</v>
          </cell>
          <cell r="E71" t="str">
            <v>m2</v>
          </cell>
          <cell r="F71">
            <v>38000</v>
          </cell>
          <cell r="G71">
            <v>1292000</v>
          </cell>
          <cell r="H71">
            <v>7200</v>
          </cell>
          <cell r="I71">
            <v>244800</v>
          </cell>
          <cell r="J71">
            <v>30800</v>
          </cell>
          <cell r="K71">
            <v>1047200</v>
          </cell>
          <cell r="L71">
            <v>0</v>
          </cell>
          <cell r="M71">
            <v>0</v>
          </cell>
        </row>
        <row r="72">
          <cell r="C72" t="str">
            <v>점토경계블럭230x114xT76</v>
          </cell>
          <cell r="D72">
            <v>13</v>
          </cell>
          <cell r="E72" t="str">
            <v>m</v>
          </cell>
          <cell r="F72">
            <v>43000</v>
          </cell>
          <cell r="G72">
            <v>559000</v>
          </cell>
          <cell r="H72">
            <v>15000</v>
          </cell>
          <cell r="I72">
            <v>195000</v>
          </cell>
          <cell r="J72">
            <v>28000</v>
          </cell>
          <cell r="K72">
            <v>364000</v>
          </cell>
          <cell r="L72">
            <v>0</v>
          </cell>
          <cell r="M72">
            <v>0</v>
          </cell>
        </row>
        <row r="73">
          <cell r="C73" t="str">
            <v>집수정750x650</v>
          </cell>
          <cell r="D73">
            <v>1</v>
          </cell>
          <cell r="E73" t="str">
            <v>개소</v>
          </cell>
          <cell r="F73">
            <v>183000</v>
          </cell>
          <cell r="G73">
            <v>183000</v>
          </cell>
          <cell r="H73">
            <v>100000</v>
          </cell>
          <cell r="I73">
            <v>100000</v>
          </cell>
          <cell r="J73">
            <v>83000</v>
          </cell>
          <cell r="K73">
            <v>83000</v>
          </cell>
          <cell r="L73">
            <v>0</v>
          </cell>
          <cell r="M73">
            <v>0</v>
          </cell>
        </row>
        <row r="74">
          <cell r="C74" t="str">
            <v>흄관D300</v>
          </cell>
          <cell r="D74">
            <v>6</v>
          </cell>
          <cell r="E74" t="str">
            <v>m</v>
          </cell>
          <cell r="F74">
            <v>41000</v>
          </cell>
          <cell r="G74">
            <v>246000</v>
          </cell>
          <cell r="H74">
            <v>23000</v>
          </cell>
          <cell r="I74">
            <v>138000</v>
          </cell>
          <cell r="J74">
            <v>18000</v>
          </cell>
          <cell r="K74">
            <v>108000</v>
          </cell>
          <cell r="L74">
            <v>0</v>
          </cell>
          <cell r="M74">
            <v>0</v>
          </cell>
        </row>
        <row r="75">
          <cell r="C75" t="str">
            <v>맹암거(간선)D150</v>
          </cell>
          <cell r="D75">
            <v>27</v>
          </cell>
          <cell r="E75" t="str">
            <v>m</v>
          </cell>
          <cell r="F75">
            <v>13500</v>
          </cell>
          <cell r="G75">
            <v>364500</v>
          </cell>
          <cell r="H75">
            <v>6000</v>
          </cell>
          <cell r="I75">
            <v>162000</v>
          </cell>
          <cell r="J75">
            <v>7500</v>
          </cell>
          <cell r="K75">
            <v>202500</v>
          </cell>
          <cell r="L75">
            <v>0</v>
          </cell>
          <cell r="M75">
            <v>0</v>
          </cell>
        </row>
        <row r="76">
          <cell r="C76" t="str">
            <v>맹암거(지선)D100</v>
          </cell>
          <cell r="D76">
            <v>64</v>
          </cell>
          <cell r="E76" t="str">
            <v>m</v>
          </cell>
          <cell r="F76">
            <v>11500</v>
          </cell>
          <cell r="G76">
            <v>736000</v>
          </cell>
          <cell r="H76">
            <v>5500</v>
          </cell>
          <cell r="I76">
            <v>352000</v>
          </cell>
          <cell r="J76">
            <v>6000</v>
          </cell>
          <cell r="K76">
            <v>384000</v>
          </cell>
          <cell r="L76">
            <v>0</v>
          </cell>
          <cell r="M76">
            <v>0</v>
          </cell>
        </row>
        <row r="77">
          <cell r="C77" t="e">
            <v>#VALUE!</v>
          </cell>
          <cell r="G77">
            <v>52934400</v>
          </cell>
          <cell r="I77">
            <v>15866000</v>
          </cell>
          <cell r="K77">
            <v>37068400</v>
          </cell>
          <cell r="M77">
            <v>0</v>
          </cell>
        </row>
        <row r="78">
          <cell r="C78" t="e">
            <v>#VALUE!</v>
          </cell>
        </row>
        <row r="79">
          <cell r="C79" t="e">
            <v>#VALUE!</v>
          </cell>
        </row>
        <row r="80">
          <cell r="C80" t="e">
            <v>#VALUE!</v>
          </cell>
        </row>
      </sheetData>
      <sheetData sheetId="17" refreshError="1">
        <row r="4">
          <cell r="D4">
            <v>1</v>
          </cell>
          <cell r="E4" t="str">
            <v>식</v>
          </cell>
          <cell r="G4">
            <v>3493000</v>
          </cell>
          <cell r="I4">
            <v>422000</v>
          </cell>
          <cell r="K4">
            <v>3071000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33149600</v>
          </cell>
          <cell r="I5">
            <v>10876500</v>
          </cell>
          <cell r="K5">
            <v>22273100</v>
          </cell>
          <cell r="M5">
            <v>0</v>
          </cell>
        </row>
        <row r="6">
          <cell r="G6">
            <v>36642600</v>
          </cell>
          <cell r="I6">
            <v>11298500</v>
          </cell>
          <cell r="K6">
            <v>25344100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3663360</v>
          </cell>
        </row>
        <row r="8">
          <cell r="G8">
            <v>40305960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잣나무H3.0xW1.5</v>
          </cell>
          <cell r="D30">
            <v>5</v>
          </cell>
          <cell r="E30" t="str">
            <v>주</v>
          </cell>
          <cell r="F30">
            <v>28100</v>
          </cell>
          <cell r="G30">
            <v>140500</v>
          </cell>
          <cell r="H30">
            <v>11000</v>
          </cell>
          <cell r="I30">
            <v>55000</v>
          </cell>
          <cell r="J30">
            <v>17100</v>
          </cell>
          <cell r="K30">
            <v>85500</v>
          </cell>
          <cell r="L30">
            <v>0</v>
          </cell>
          <cell r="M30">
            <v>0</v>
          </cell>
        </row>
        <row r="31">
          <cell r="C31" t="str">
            <v>잣나무H2.5xW1.2</v>
          </cell>
          <cell r="D31">
            <v>3</v>
          </cell>
          <cell r="E31" t="str">
            <v>주</v>
          </cell>
          <cell r="F31">
            <v>20400</v>
          </cell>
          <cell r="G31">
            <v>61200</v>
          </cell>
          <cell r="H31">
            <v>9000</v>
          </cell>
          <cell r="I31">
            <v>27000</v>
          </cell>
          <cell r="J31">
            <v>11400</v>
          </cell>
          <cell r="K31">
            <v>34200</v>
          </cell>
          <cell r="L31">
            <v>0</v>
          </cell>
          <cell r="M31">
            <v>0</v>
          </cell>
        </row>
        <row r="32">
          <cell r="C32" t="str">
            <v>느티나무H4.0xR8</v>
          </cell>
          <cell r="D32">
            <v>7</v>
          </cell>
          <cell r="E32" t="str">
            <v>주</v>
          </cell>
          <cell r="F32">
            <v>60000</v>
          </cell>
          <cell r="G32">
            <v>420000</v>
          </cell>
          <cell r="H32">
            <v>20000</v>
          </cell>
          <cell r="I32">
            <v>140000</v>
          </cell>
          <cell r="J32">
            <v>40000</v>
          </cell>
          <cell r="K32">
            <v>280000</v>
          </cell>
          <cell r="L32">
            <v>0</v>
          </cell>
          <cell r="M32">
            <v>0</v>
          </cell>
        </row>
        <row r="33">
          <cell r="C33" t="str">
            <v>은행나무H4.5xB30</v>
          </cell>
          <cell r="D33">
            <v>1</v>
          </cell>
          <cell r="E33" t="str">
            <v>주</v>
          </cell>
          <cell r="F33">
            <v>2545000</v>
          </cell>
          <cell r="G33">
            <v>2545000</v>
          </cell>
          <cell r="H33">
            <v>170000</v>
          </cell>
          <cell r="I33">
            <v>170000</v>
          </cell>
          <cell r="J33">
            <v>2375000</v>
          </cell>
          <cell r="K33">
            <v>2375000</v>
          </cell>
          <cell r="L33">
            <v>0</v>
          </cell>
          <cell r="M33">
            <v>0</v>
          </cell>
        </row>
        <row r="34">
          <cell r="C34" t="str">
            <v>청단풍H2.0xR6</v>
          </cell>
          <cell r="D34">
            <v>3</v>
          </cell>
          <cell r="E34" t="str">
            <v>주</v>
          </cell>
          <cell r="F34">
            <v>40400</v>
          </cell>
          <cell r="G34">
            <v>121200</v>
          </cell>
          <cell r="H34">
            <v>10000</v>
          </cell>
          <cell r="I34">
            <v>30000</v>
          </cell>
          <cell r="J34">
            <v>30400</v>
          </cell>
          <cell r="K34">
            <v>91200</v>
          </cell>
          <cell r="L34">
            <v>0</v>
          </cell>
          <cell r="M34">
            <v>0</v>
          </cell>
        </row>
        <row r="35">
          <cell r="C35" t="str">
            <v>지주목삼발이소형</v>
          </cell>
          <cell r="D35">
            <v>11</v>
          </cell>
          <cell r="E35" t="str">
            <v>조</v>
          </cell>
          <cell r="F35">
            <v>4500</v>
          </cell>
          <cell r="G35">
            <v>49500</v>
          </cell>
          <cell r="H35">
            <v>0</v>
          </cell>
          <cell r="I35">
            <v>0</v>
          </cell>
          <cell r="J35">
            <v>4500</v>
          </cell>
          <cell r="K35">
            <v>49500</v>
          </cell>
          <cell r="L35">
            <v>0</v>
          </cell>
          <cell r="M35">
            <v>0</v>
          </cell>
        </row>
        <row r="36">
          <cell r="C36" t="str">
            <v>지주목삼발이대형</v>
          </cell>
          <cell r="D36">
            <v>1</v>
          </cell>
          <cell r="E36" t="str">
            <v>조</v>
          </cell>
          <cell r="F36">
            <v>6500</v>
          </cell>
          <cell r="G36">
            <v>6500</v>
          </cell>
          <cell r="H36">
            <v>0</v>
          </cell>
          <cell r="I36">
            <v>0</v>
          </cell>
          <cell r="J36">
            <v>6500</v>
          </cell>
          <cell r="K36">
            <v>6500</v>
          </cell>
          <cell r="L36">
            <v>0</v>
          </cell>
          <cell r="M36">
            <v>0</v>
          </cell>
        </row>
        <row r="37">
          <cell r="C37" t="str">
            <v>지주목철재지주대</v>
          </cell>
          <cell r="D37">
            <v>7</v>
          </cell>
          <cell r="E37" t="str">
            <v>조</v>
          </cell>
          <cell r="F37">
            <v>15000</v>
          </cell>
          <cell r="G37">
            <v>105000</v>
          </cell>
          <cell r="H37">
            <v>0</v>
          </cell>
          <cell r="I37">
            <v>0</v>
          </cell>
          <cell r="J37">
            <v>15000</v>
          </cell>
          <cell r="K37">
            <v>105000</v>
          </cell>
          <cell r="L37">
            <v>0</v>
          </cell>
          <cell r="M37">
            <v>0</v>
          </cell>
        </row>
        <row r="38">
          <cell r="C38" t="str">
            <v>부엽토유기질비료</v>
          </cell>
          <cell r="D38">
            <v>245</v>
          </cell>
          <cell r="E38" t="str">
            <v>kg</v>
          </cell>
          <cell r="F38">
            <v>180</v>
          </cell>
          <cell r="G38">
            <v>44100</v>
          </cell>
          <cell r="H38">
            <v>0</v>
          </cell>
          <cell r="I38">
            <v>0</v>
          </cell>
          <cell r="J38">
            <v>180</v>
          </cell>
          <cell r="K38">
            <v>44100</v>
          </cell>
          <cell r="L38">
            <v>0</v>
          </cell>
          <cell r="M38">
            <v>0</v>
          </cell>
        </row>
        <row r="39">
          <cell r="G39">
            <v>3493000</v>
          </cell>
          <cell r="I39">
            <v>422000</v>
          </cell>
          <cell r="K39">
            <v>3071000</v>
          </cell>
          <cell r="M39">
            <v>0</v>
          </cell>
        </row>
        <row r="56">
          <cell r="C56" t="str">
            <v>흔들놀이40,44,45</v>
          </cell>
          <cell r="D56">
            <v>3</v>
          </cell>
          <cell r="E56" t="str">
            <v>EA</v>
          </cell>
          <cell r="F56">
            <v>1000000</v>
          </cell>
          <cell r="G56">
            <v>3000000</v>
          </cell>
          <cell r="H56">
            <v>300000</v>
          </cell>
          <cell r="I56">
            <v>900000</v>
          </cell>
          <cell r="J56">
            <v>700000</v>
          </cell>
          <cell r="K56">
            <v>2100000</v>
          </cell>
          <cell r="L56">
            <v>0</v>
          </cell>
          <cell r="M56">
            <v>0</v>
          </cell>
        </row>
        <row r="57">
          <cell r="C57" t="str">
            <v>기차놀이120352</v>
          </cell>
          <cell r="D57">
            <v>1</v>
          </cell>
          <cell r="E57" t="str">
            <v>EA</v>
          </cell>
          <cell r="F57">
            <v>7300000</v>
          </cell>
          <cell r="G57">
            <v>7300000</v>
          </cell>
          <cell r="H57">
            <v>2200000</v>
          </cell>
          <cell r="I57">
            <v>2200000</v>
          </cell>
          <cell r="J57">
            <v>5100000</v>
          </cell>
          <cell r="K57">
            <v>5100000</v>
          </cell>
          <cell r="L57">
            <v>0</v>
          </cell>
          <cell r="M57">
            <v>0</v>
          </cell>
        </row>
        <row r="58">
          <cell r="C58" t="str">
            <v>유아조합놀이대138117</v>
          </cell>
          <cell r="D58">
            <v>1</v>
          </cell>
          <cell r="E58" t="str">
            <v>EA</v>
          </cell>
          <cell r="F58">
            <v>5000000</v>
          </cell>
          <cell r="G58">
            <v>5000000</v>
          </cell>
          <cell r="H58">
            <v>1500000</v>
          </cell>
          <cell r="I58">
            <v>1500000</v>
          </cell>
          <cell r="J58">
            <v>3500000</v>
          </cell>
          <cell r="K58">
            <v>3500000</v>
          </cell>
          <cell r="L58">
            <v>0</v>
          </cell>
          <cell r="M58">
            <v>0</v>
          </cell>
        </row>
        <row r="59">
          <cell r="C59" t="str">
            <v>수목보호겸용의자D2460</v>
          </cell>
          <cell r="D59">
            <v>1</v>
          </cell>
          <cell r="E59" t="str">
            <v>EA</v>
          </cell>
          <cell r="F59">
            <v>1250000</v>
          </cell>
          <cell r="G59">
            <v>1250000</v>
          </cell>
          <cell r="H59">
            <v>350000</v>
          </cell>
          <cell r="I59">
            <v>350000</v>
          </cell>
          <cell r="J59">
            <v>900000</v>
          </cell>
          <cell r="K59">
            <v>900000</v>
          </cell>
          <cell r="L59">
            <v>0</v>
          </cell>
          <cell r="M59">
            <v>0</v>
          </cell>
        </row>
        <row r="60">
          <cell r="C60" t="str">
            <v>연식의자W390xR3600</v>
          </cell>
          <cell r="D60">
            <v>7.6</v>
          </cell>
          <cell r="E60" t="str">
            <v>m</v>
          </cell>
          <cell r="F60">
            <v>155000</v>
          </cell>
          <cell r="G60">
            <v>1178000</v>
          </cell>
          <cell r="H60">
            <v>80000</v>
          </cell>
          <cell r="I60">
            <v>608000</v>
          </cell>
          <cell r="J60">
            <v>75000</v>
          </cell>
          <cell r="K60">
            <v>570000</v>
          </cell>
          <cell r="L60">
            <v>0</v>
          </cell>
          <cell r="M60">
            <v>0</v>
          </cell>
        </row>
        <row r="61">
          <cell r="C61" t="str">
            <v>팔각쉘터4000x4000</v>
          </cell>
          <cell r="D61">
            <v>1</v>
          </cell>
          <cell r="E61" t="str">
            <v>EA</v>
          </cell>
          <cell r="F61">
            <v>7800000</v>
          </cell>
          <cell r="G61">
            <v>7800000</v>
          </cell>
          <cell r="H61">
            <v>2500000</v>
          </cell>
          <cell r="I61">
            <v>2500000</v>
          </cell>
          <cell r="J61">
            <v>5300000</v>
          </cell>
          <cell r="K61">
            <v>5300000</v>
          </cell>
          <cell r="L61">
            <v>0</v>
          </cell>
          <cell r="M61">
            <v>0</v>
          </cell>
        </row>
        <row r="62">
          <cell r="C62" t="str">
            <v>원형수목보호홀덮개1200x500x1200</v>
          </cell>
          <cell r="D62">
            <v>1</v>
          </cell>
          <cell r="E62" t="str">
            <v>EA</v>
          </cell>
          <cell r="F62">
            <v>142000</v>
          </cell>
          <cell r="G62">
            <v>142000</v>
          </cell>
          <cell r="H62">
            <v>22000</v>
          </cell>
          <cell r="I62">
            <v>22000</v>
          </cell>
          <cell r="J62">
            <v>120000</v>
          </cell>
          <cell r="K62">
            <v>120000</v>
          </cell>
          <cell r="L62">
            <v>0</v>
          </cell>
          <cell r="M62">
            <v>0</v>
          </cell>
        </row>
        <row r="63">
          <cell r="C63" t="str">
            <v>모래포설T=300</v>
          </cell>
          <cell r="D63">
            <v>113</v>
          </cell>
          <cell r="E63" t="str">
            <v>m2</v>
          </cell>
          <cell r="F63">
            <v>8500</v>
          </cell>
          <cell r="G63">
            <v>960500</v>
          </cell>
          <cell r="H63">
            <v>4500</v>
          </cell>
          <cell r="I63">
            <v>508500</v>
          </cell>
          <cell r="J63">
            <v>4000</v>
          </cell>
          <cell r="K63">
            <v>452000</v>
          </cell>
          <cell r="L63">
            <v>0</v>
          </cell>
          <cell r="M63">
            <v>0</v>
          </cell>
        </row>
        <row r="64">
          <cell r="C64" t="str">
            <v>모래막이W=190</v>
          </cell>
          <cell r="D64">
            <v>44</v>
          </cell>
          <cell r="E64" t="str">
            <v>m</v>
          </cell>
          <cell r="F64">
            <v>25900</v>
          </cell>
          <cell r="G64">
            <v>1139600</v>
          </cell>
          <cell r="H64">
            <v>17000</v>
          </cell>
          <cell r="I64">
            <v>748000</v>
          </cell>
          <cell r="J64">
            <v>8900</v>
          </cell>
          <cell r="K64">
            <v>391600</v>
          </cell>
          <cell r="L64">
            <v>0</v>
          </cell>
          <cell r="M64">
            <v>0</v>
          </cell>
        </row>
        <row r="65">
          <cell r="C65" t="str">
            <v>점토벽돌포장230x114xT60,핑크</v>
          </cell>
          <cell r="D65">
            <v>80</v>
          </cell>
          <cell r="E65" t="str">
            <v>m2</v>
          </cell>
          <cell r="F65">
            <v>38000</v>
          </cell>
          <cell r="G65">
            <v>3040000</v>
          </cell>
          <cell r="H65">
            <v>7200</v>
          </cell>
          <cell r="I65">
            <v>576000</v>
          </cell>
          <cell r="J65">
            <v>30800</v>
          </cell>
          <cell r="K65">
            <v>2464000</v>
          </cell>
          <cell r="L65">
            <v>0</v>
          </cell>
          <cell r="M65">
            <v>0</v>
          </cell>
        </row>
        <row r="66">
          <cell r="C66" t="str">
            <v>점토경계블럭230x114xT76</v>
          </cell>
          <cell r="D66">
            <v>32.5</v>
          </cell>
          <cell r="E66" t="str">
            <v>m</v>
          </cell>
          <cell r="F66">
            <v>43000</v>
          </cell>
          <cell r="G66">
            <v>1397500</v>
          </cell>
          <cell r="H66">
            <v>15000</v>
          </cell>
          <cell r="I66">
            <v>487500</v>
          </cell>
          <cell r="J66">
            <v>28000</v>
          </cell>
          <cell r="K66">
            <v>910000</v>
          </cell>
          <cell r="L66">
            <v>0</v>
          </cell>
          <cell r="M66">
            <v>0</v>
          </cell>
        </row>
        <row r="67">
          <cell r="C67" t="str">
            <v>집수정750x650</v>
          </cell>
          <cell r="D67">
            <v>1</v>
          </cell>
          <cell r="E67" t="str">
            <v>개소</v>
          </cell>
          <cell r="F67">
            <v>183000</v>
          </cell>
          <cell r="G67">
            <v>183000</v>
          </cell>
          <cell r="H67">
            <v>100000</v>
          </cell>
          <cell r="I67">
            <v>100000</v>
          </cell>
          <cell r="J67">
            <v>83000</v>
          </cell>
          <cell r="K67">
            <v>83000</v>
          </cell>
          <cell r="L67">
            <v>0</v>
          </cell>
          <cell r="M67">
            <v>0</v>
          </cell>
        </row>
        <row r="68">
          <cell r="C68" t="str">
            <v>흄관D300</v>
          </cell>
          <cell r="D68">
            <v>6</v>
          </cell>
          <cell r="E68" t="str">
            <v>m</v>
          </cell>
          <cell r="F68">
            <v>41000</v>
          </cell>
          <cell r="G68">
            <v>246000</v>
          </cell>
          <cell r="H68">
            <v>23000</v>
          </cell>
          <cell r="I68">
            <v>138000</v>
          </cell>
          <cell r="J68">
            <v>18000</v>
          </cell>
          <cell r="K68">
            <v>108000</v>
          </cell>
          <cell r="L68">
            <v>0</v>
          </cell>
          <cell r="M68">
            <v>0</v>
          </cell>
        </row>
        <row r="69">
          <cell r="C69" t="str">
            <v>맹암거(간선)D150</v>
          </cell>
          <cell r="D69">
            <v>15</v>
          </cell>
          <cell r="E69" t="str">
            <v>m</v>
          </cell>
          <cell r="F69">
            <v>13500</v>
          </cell>
          <cell r="G69">
            <v>202500</v>
          </cell>
          <cell r="H69">
            <v>6000</v>
          </cell>
          <cell r="I69">
            <v>90000</v>
          </cell>
          <cell r="J69">
            <v>7500</v>
          </cell>
          <cell r="K69">
            <v>112500</v>
          </cell>
          <cell r="L69">
            <v>0</v>
          </cell>
          <cell r="M69">
            <v>0</v>
          </cell>
        </row>
        <row r="70">
          <cell r="C70" t="str">
            <v>맹암거(지선)D100</v>
          </cell>
          <cell r="D70">
            <v>27</v>
          </cell>
          <cell r="E70" t="str">
            <v>m</v>
          </cell>
          <cell r="F70">
            <v>11500</v>
          </cell>
          <cell r="G70">
            <v>310500</v>
          </cell>
          <cell r="H70">
            <v>5500</v>
          </cell>
          <cell r="I70">
            <v>148500</v>
          </cell>
          <cell r="J70">
            <v>6000</v>
          </cell>
          <cell r="K70">
            <v>162000</v>
          </cell>
          <cell r="L70">
            <v>0</v>
          </cell>
          <cell r="M70">
            <v>0</v>
          </cell>
        </row>
        <row r="71">
          <cell r="G71">
            <v>33149600</v>
          </cell>
          <cell r="I71">
            <v>10876500</v>
          </cell>
          <cell r="K71">
            <v>22273100</v>
          </cell>
          <cell r="M71">
            <v>0</v>
          </cell>
        </row>
      </sheetData>
      <sheetData sheetId="18" refreshError="1">
        <row r="4">
          <cell r="D4">
            <v>1</v>
          </cell>
          <cell r="E4" t="str">
            <v>식</v>
          </cell>
          <cell r="G4">
            <v>2208500</v>
          </cell>
          <cell r="I4">
            <v>295000</v>
          </cell>
          <cell r="K4">
            <v>1913500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28969150</v>
          </cell>
          <cell r="I5">
            <v>8150900</v>
          </cell>
          <cell r="K5">
            <v>20818250</v>
          </cell>
          <cell r="M5">
            <v>0</v>
          </cell>
        </row>
        <row r="6">
          <cell r="G6">
            <v>31177650</v>
          </cell>
          <cell r="I6">
            <v>8445900</v>
          </cell>
          <cell r="K6">
            <v>22731750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3116999</v>
          </cell>
        </row>
        <row r="8">
          <cell r="G8">
            <v>34294649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느티나무H4.0xR8</v>
          </cell>
          <cell r="D30">
            <v>5</v>
          </cell>
          <cell r="E30" t="str">
            <v>주</v>
          </cell>
          <cell r="F30">
            <v>60000</v>
          </cell>
          <cell r="G30">
            <v>300000</v>
          </cell>
          <cell r="H30">
            <v>20000</v>
          </cell>
          <cell r="I30">
            <v>100000</v>
          </cell>
          <cell r="J30">
            <v>40000</v>
          </cell>
          <cell r="K30">
            <v>200000</v>
          </cell>
          <cell r="L30">
            <v>0</v>
          </cell>
          <cell r="M30">
            <v>0</v>
          </cell>
        </row>
        <row r="31">
          <cell r="C31" t="str">
            <v>목련H5.0xR30</v>
          </cell>
          <cell r="D31">
            <v>1</v>
          </cell>
          <cell r="E31" t="str">
            <v>주</v>
          </cell>
          <cell r="F31">
            <v>1545000</v>
          </cell>
          <cell r="G31">
            <v>1545000</v>
          </cell>
          <cell r="H31">
            <v>120000</v>
          </cell>
          <cell r="I31">
            <v>120000</v>
          </cell>
          <cell r="J31">
            <v>1425000</v>
          </cell>
          <cell r="K31">
            <v>1425000</v>
          </cell>
          <cell r="L31">
            <v>0</v>
          </cell>
          <cell r="M31">
            <v>0</v>
          </cell>
        </row>
        <row r="32">
          <cell r="C32" t="str">
            <v>은행나무H3.5xB12</v>
          </cell>
          <cell r="D32">
            <v>1</v>
          </cell>
          <cell r="E32" t="str">
            <v>주</v>
          </cell>
          <cell r="F32">
            <v>246000</v>
          </cell>
          <cell r="G32">
            <v>246000</v>
          </cell>
          <cell r="H32">
            <v>75000</v>
          </cell>
          <cell r="I32">
            <v>75000</v>
          </cell>
          <cell r="J32">
            <v>171000</v>
          </cell>
          <cell r="K32">
            <v>171000</v>
          </cell>
          <cell r="L32">
            <v>0</v>
          </cell>
          <cell r="M32">
            <v>0</v>
          </cell>
        </row>
        <row r="33">
          <cell r="C33" t="str">
            <v>지주목삼발이소형</v>
          </cell>
          <cell r="D33">
            <v>1</v>
          </cell>
          <cell r="E33" t="str">
            <v>조</v>
          </cell>
          <cell r="F33">
            <v>4500</v>
          </cell>
          <cell r="G33">
            <v>4500</v>
          </cell>
          <cell r="H33">
            <v>0</v>
          </cell>
          <cell r="I33">
            <v>0</v>
          </cell>
          <cell r="J33">
            <v>4500</v>
          </cell>
          <cell r="K33">
            <v>4500</v>
          </cell>
          <cell r="L33">
            <v>0</v>
          </cell>
          <cell r="M33">
            <v>0</v>
          </cell>
        </row>
        <row r="34">
          <cell r="C34" t="str">
            <v>지주목삼발이대형</v>
          </cell>
          <cell r="D34">
            <v>1</v>
          </cell>
          <cell r="E34" t="str">
            <v>조</v>
          </cell>
          <cell r="F34">
            <v>6500</v>
          </cell>
          <cell r="G34">
            <v>6500</v>
          </cell>
          <cell r="H34">
            <v>0</v>
          </cell>
          <cell r="I34">
            <v>0</v>
          </cell>
          <cell r="J34">
            <v>6500</v>
          </cell>
          <cell r="K34">
            <v>6500</v>
          </cell>
          <cell r="L34">
            <v>0</v>
          </cell>
          <cell r="M34">
            <v>0</v>
          </cell>
        </row>
        <row r="35">
          <cell r="C35" t="str">
            <v>지주목철재지주대</v>
          </cell>
          <cell r="D35">
            <v>5</v>
          </cell>
          <cell r="E35" t="str">
            <v>조</v>
          </cell>
          <cell r="F35">
            <v>15000</v>
          </cell>
          <cell r="G35">
            <v>75000</v>
          </cell>
          <cell r="H35">
            <v>0</v>
          </cell>
          <cell r="I35">
            <v>0</v>
          </cell>
          <cell r="J35">
            <v>15000</v>
          </cell>
          <cell r="K35">
            <v>75000</v>
          </cell>
          <cell r="L35">
            <v>0</v>
          </cell>
          <cell r="M35">
            <v>0</v>
          </cell>
        </row>
        <row r="36">
          <cell r="C36" t="str">
            <v>부엽토유기질비료</v>
          </cell>
          <cell r="D36">
            <v>175</v>
          </cell>
          <cell r="E36" t="str">
            <v>kg</v>
          </cell>
          <cell r="F36">
            <v>180</v>
          </cell>
          <cell r="G36">
            <v>31500</v>
          </cell>
          <cell r="H36">
            <v>0</v>
          </cell>
          <cell r="I36">
            <v>0</v>
          </cell>
          <cell r="J36">
            <v>180</v>
          </cell>
          <cell r="K36">
            <v>31500</v>
          </cell>
          <cell r="L36">
            <v>0</v>
          </cell>
          <cell r="M36">
            <v>0</v>
          </cell>
        </row>
        <row r="37">
          <cell r="G37">
            <v>2208500</v>
          </cell>
          <cell r="I37">
            <v>295000</v>
          </cell>
          <cell r="K37">
            <v>1913500</v>
          </cell>
          <cell r="M37">
            <v>0</v>
          </cell>
        </row>
        <row r="56">
          <cell r="C56" t="str">
            <v>조합놀이대122051</v>
          </cell>
          <cell r="D56">
            <v>1</v>
          </cell>
          <cell r="E56" t="str">
            <v>EA</v>
          </cell>
          <cell r="F56">
            <v>8000000</v>
          </cell>
          <cell r="G56">
            <v>8000000</v>
          </cell>
          <cell r="H56">
            <v>2400000</v>
          </cell>
          <cell r="I56">
            <v>2400000</v>
          </cell>
          <cell r="J56">
            <v>5600000</v>
          </cell>
          <cell r="K56">
            <v>5600000</v>
          </cell>
          <cell r="L56">
            <v>0</v>
          </cell>
          <cell r="M56">
            <v>0</v>
          </cell>
        </row>
        <row r="57">
          <cell r="C57" t="str">
            <v>회전무대101077</v>
          </cell>
          <cell r="D57">
            <v>1</v>
          </cell>
          <cell r="E57" t="str">
            <v>EA</v>
          </cell>
          <cell r="F57">
            <v>1200000</v>
          </cell>
          <cell r="G57">
            <v>1200000</v>
          </cell>
          <cell r="H57">
            <v>370000</v>
          </cell>
          <cell r="I57">
            <v>370000</v>
          </cell>
          <cell r="J57">
            <v>830000</v>
          </cell>
          <cell r="K57">
            <v>830000</v>
          </cell>
          <cell r="L57">
            <v>0</v>
          </cell>
          <cell r="M57">
            <v>0</v>
          </cell>
        </row>
        <row r="58">
          <cell r="C58" t="str">
            <v>사각파고라4000x4000</v>
          </cell>
          <cell r="D58">
            <v>1</v>
          </cell>
          <cell r="E58" t="str">
            <v>EA</v>
          </cell>
          <cell r="F58">
            <v>4500000</v>
          </cell>
          <cell r="G58">
            <v>4500000</v>
          </cell>
          <cell r="H58">
            <v>800000</v>
          </cell>
          <cell r="I58">
            <v>800000</v>
          </cell>
          <cell r="J58">
            <v>3700000</v>
          </cell>
          <cell r="K58">
            <v>3700000</v>
          </cell>
          <cell r="L58">
            <v>0</v>
          </cell>
          <cell r="M58">
            <v>0</v>
          </cell>
        </row>
        <row r="59">
          <cell r="C59" t="str">
            <v>평의자W460xL1800</v>
          </cell>
          <cell r="D59">
            <v>3</v>
          </cell>
          <cell r="E59" t="str">
            <v>EA</v>
          </cell>
          <cell r="F59">
            <v>235000</v>
          </cell>
          <cell r="G59">
            <v>705000</v>
          </cell>
          <cell r="H59">
            <v>55000</v>
          </cell>
          <cell r="I59">
            <v>165000</v>
          </cell>
          <cell r="J59">
            <v>180000</v>
          </cell>
          <cell r="K59">
            <v>540000</v>
          </cell>
          <cell r="L59">
            <v>0</v>
          </cell>
          <cell r="M59">
            <v>0</v>
          </cell>
        </row>
        <row r="60">
          <cell r="C60" t="str">
            <v>플랜트겸의자1800x1800</v>
          </cell>
          <cell r="D60">
            <v>2</v>
          </cell>
          <cell r="E60" t="str">
            <v>EA</v>
          </cell>
          <cell r="F60">
            <v>770000</v>
          </cell>
          <cell r="G60">
            <v>1540000</v>
          </cell>
          <cell r="H60">
            <v>220000</v>
          </cell>
          <cell r="I60">
            <v>440000</v>
          </cell>
          <cell r="J60">
            <v>550000</v>
          </cell>
          <cell r="K60">
            <v>1100000</v>
          </cell>
          <cell r="L60">
            <v>0</v>
          </cell>
          <cell r="M60">
            <v>0</v>
          </cell>
        </row>
        <row r="61">
          <cell r="C61" t="str">
            <v>화단박스H450</v>
          </cell>
          <cell r="D61">
            <v>53</v>
          </cell>
          <cell r="E61" t="str">
            <v>m</v>
          </cell>
          <cell r="F61">
            <v>100000</v>
          </cell>
          <cell r="G61">
            <v>5300000</v>
          </cell>
          <cell r="H61">
            <v>25000</v>
          </cell>
          <cell r="I61">
            <v>1325000</v>
          </cell>
          <cell r="J61">
            <v>75000</v>
          </cell>
          <cell r="K61">
            <v>3975000</v>
          </cell>
          <cell r="L61">
            <v>0</v>
          </cell>
          <cell r="M61">
            <v>0</v>
          </cell>
        </row>
        <row r="62">
          <cell r="C62" t="str">
            <v>모래포설T=300</v>
          </cell>
          <cell r="D62">
            <v>160</v>
          </cell>
          <cell r="E62" t="str">
            <v>m2</v>
          </cell>
          <cell r="F62">
            <v>8500</v>
          </cell>
          <cell r="G62">
            <v>1360000</v>
          </cell>
          <cell r="H62">
            <v>4500</v>
          </cell>
          <cell r="I62">
            <v>720000</v>
          </cell>
          <cell r="J62">
            <v>4000</v>
          </cell>
          <cell r="K62">
            <v>640000</v>
          </cell>
          <cell r="L62">
            <v>0</v>
          </cell>
          <cell r="M62">
            <v>0</v>
          </cell>
        </row>
        <row r="63">
          <cell r="C63" t="str">
            <v>모래막이W=190</v>
          </cell>
          <cell r="D63">
            <v>36</v>
          </cell>
          <cell r="E63" t="str">
            <v>m</v>
          </cell>
          <cell r="F63">
            <v>25900</v>
          </cell>
          <cell r="G63">
            <v>932400</v>
          </cell>
          <cell r="H63">
            <v>17000</v>
          </cell>
          <cell r="I63">
            <v>612000</v>
          </cell>
          <cell r="J63">
            <v>8900</v>
          </cell>
          <cell r="K63">
            <v>320400</v>
          </cell>
          <cell r="L63">
            <v>0</v>
          </cell>
          <cell r="M63">
            <v>0</v>
          </cell>
        </row>
        <row r="64">
          <cell r="C64" t="str">
            <v>점토벽돌포장230x114xT60,레드</v>
          </cell>
          <cell r="D64">
            <v>117</v>
          </cell>
          <cell r="E64" t="str">
            <v>m2</v>
          </cell>
          <cell r="F64">
            <v>38000</v>
          </cell>
          <cell r="G64">
            <v>4446000</v>
          </cell>
          <cell r="H64">
            <v>7200</v>
          </cell>
          <cell r="I64">
            <v>842400</v>
          </cell>
          <cell r="J64">
            <v>30800</v>
          </cell>
          <cell r="K64">
            <v>3603600</v>
          </cell>
          <cell r="L64">
            <v>0</v>
          </cell>
          <cell r="M64">
            <v>0</v>
          </cell>
        </row>
        <row r="65">
          <cell r="C65" t="str">
            <v>점토경계블럭230x114xT76</v>
          </cell>
          <cell r="D65">
            <v>2.5</v>
          </cell>
          <cell r="E65" t="str">
            <v>m</v>
          </cell>
          <cell r="F65">
            <v>43000</v>
          </cell>
          <cell r="G65">
            <v>107500</v>
          </cell>
          <cell r="H65">
            <v>15000</v>
          </cell>
          <cell r="I65">
            <v>37500</v>
          </cell>
          <cell r="J65">
            <v>28000</v>
          </cell>
          <cell r="K65">
            <v>70000</v>
          </cell>
          <cell r="L65">
            <v>0</v>
          </cell>
          <cell r="M65">
            <v>0</v>
          </cell>
        </row>
        <row r="66">
          <cell r="C66" t="str">
            <v>집수정750x650</v>
          </cell>
          <cell r="D66">
            <v>1</v>
          </cell>
          <cell r="E66" t="str">
            <v>개소</v>
          </cell>
          <cell r="F66">
            <v>183000</v>
          </cell>
          <cell r="G66">
            <v>183000</v>
          </cell>
          <cell r="H66">
            <v>100000</v>
          </cell>
          <cell r="I66">
            <v>100000</v>
          </cell>
          <cell r="J66">
            <v>83000</v>
          </cell>
          <cell r="K66">
            <v>83000</v>
          </cell>
          <cell r="L66">
            <v>0</v>
          </cell>
          <cell r="M66">
            <v>0</v>
          </cell>
        </row>
        <row r="67">
          <cell r="C67" t="str">
            <v>흄관D300</v>
          </cell>
          <cell r="D67">
            <v>4</v>
          </cell>
          <cell r="E67" t="str">
            <v>m</v>
          </cell>
          <cell r="F67">
            <v>41000</v>
          </cell>
          <cell r="G67">
            <v>164000</v>
          </cell>
          <cell r="H67">
            <v>23000</v>
          </cell>
          <cell r="I67">
            <v>92000</v>
          </cell>
          <cell r="J67">
            <v>18000</v>
          </cell>
          <cell r="K67">
            <v>72000</v>
          </cell>
          <cell r="L67">
            <v>0</v>
          </cell>
          <cell r="M67">
            <v>0</v>
          </cell>
        </row>
        <row r="68">
          <cell r="C68" t="str">
            <v>맹암거(간선)D150</v>
          </cell>
          <cell r="D68">
            <v>15.5</v>
          </cell>
          <cell r="E68" t="str">
            <v>m</v>
          </cell>
          <cell r="F68">
            <v>13500</v>
          </cell>
          <cell r="G68">
            <v>209250</v>
          </cell>
          <cell r="H68">
            <v>6000</v>
          </cell>
          <cell r="I68">
            <v>93000</v>
          </cell>
          <cell r="J68">
            <v>7500</v>
          </cell>
          <cell r="K68">
            <v>116250</v>
          </cell>
          <cell r="L68">
            <v>0</v>
          </cell>
          <cell r="M68">
            <v>0</v>
          </cell>
        </row>
        <row r="69">
          <cell r="C69" t="str">
            <v>맹암거(지선)D100</v>
          </cell>
          <cell r="D69">
            <v>28</v>
          </cell>
          <cell r="E69" t="str">
            <v>m</v>
          </cell>
          <cell r="F69">
            <v>11500</v>
          </cell>
          <cell r="G69">
            <v>322000</v>
          </cell>
          <cell r="H69">
            <v>5500</v>
          </cell>
          <cell r="I69">
            <v>154000</v>
          </cell>
          <cell r="J69">
            <v>6000</v>
          </cell>
          <cell r="K69">
            <v>168000</v>
          </cell>
          <cell r="L69">
            <v>0</v>
          </cell>
          <cell r="M69">
            <v>0</v>
          </cell>
        </row>
        <row r="70">
          <cell r="G70">
            <v>28969150</v>
          </cell>
          <cell r="I70">
            <v>8150900</v>
          </cell>
          <cell r="K70">
            <v>20818250</v>
          </cell>
          <cell r="M70">
            <v>0</v>
          </cell>
        </row>
      </sheetData>
      <sheetData sheetId="19" refreshError="1">
        <row r="4">
          <cell r="D4">
            <v>1</v>
          </cell>
          <cell r="E4" t="str">
            <v>식</v>
          </cell>
          <cell r="G4">
            <v>10442400</v>
          </cell>
          <cell r="I4">
            <v>3798000</v>
          </cell>
          <cell r="K4">
            <v>6644400</v>
          </cell>
          <cell r="M4">
            <v>0</v>
          </cell>
        </row>
        <row r="5">
          <cell r="G5">
            <v>10442400</v>
          </cell>
          <cell r="I5">
            <v>3798000</v>
          </cell>
          <cell r="K5">
            <v>6644400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1043983</v>
          </cell>
        </row>
        <row r="7">
          <cell r="G7">
            <v>11486383</v>
          </cell>
        </row>
        <row r="8">
          <cell r="G8" t="str">
            <v>(V.A.T별도)</v>
          </cell>
        </row>
        <row r="30">
          <cell r="C30" t="str">
            <v>유아조합놀이대138117</v>
          </cell>
          <cell r="D30">
            <v>1</v>
          </cell>
          <cell r="E30" t="str">
            <v>EA</v>
          </cell>
          <cell r="F30">
            <v>5000000</v>
          </cell>
          <cell r="G30">
            <v>5000000</v>
          </cell>
          <cell r="H30">
            <v>1500000</v>
          </cell>
          <cell r="I30">
            <v>1500000</v>
          </cell>
          <cell r="J30">
            <v>3500000</v>
          </cell>
          <cell r="K30">
            <v>3500000</v>
          </cell>
          <cell r="L30">
            <v>0</v>
          </cell>
          <cell r="M30">
            <v>0</v>
          </cell>
        </row>
        <row r="31">
          <cell r="C31" t="str">
            <v>흔들놀이40,44,45</v>
          </cell>
          <cell r="D31">
            <v>3</v>
          </cell>
          <cell r="E31" t="str">
            <v>EA</v>
          </cell>
          <cell r="F31">
            <v>1000000</v>
          </cell>
          <cell r="G31">
            <v>3000000</v>
          </cell>
          <cell r="H31">
            <v>300000</v>
          </cell>
          <cell r="I31">
            <v>900000</v>
          </cell>
          <cell r="J31">
            <v>700000</v>
          </cell>
          <cell r="K31">
            <v>2100000</v>
          </cell>
          <cell r="L31">
            <v>0</v>
          </cell>
          <cell r="M31">
            <v>0</v>
          </cell>
        </row>
        <row r="32">
          <cell r="C32" t="str">
            <v>모래포설T=300</v>
          </cell>
          <cell r="D32">
            <v>86</v>
          </cell>
          <cell r="E32" t="str">
            <v>m2</v>
          </cell>
          <cell r="F32">
            <v>8500</v>
          </cell>
          <cell r="G32">
            <v>731000</v>
          </cell>
          <cell r="H32">
            <v>4500</v>
          </cell>
          <cell r="I32">
            <v>387000</v>
          </cell>
          <cell r="J32">
            <v>4000</v>
          </cell>
          <cell r="K32">
            <v>344000</v>
          </cell>
          <cell r="L32">
            <v>0</v>
          </cell>
          <cell r="M32">
            <v>0</v>
          </cell>
        </row>
        <row r="33">
          <cell r="C33" t="str">
            <v>모래막이W=190</v>
          </cell>
          <cell r="D33">
            <v>36</v>
          </cell>
          <cell r="E33" t="str">
            <v>m</v>
          </cell>
          <cell r="F33">
            <v>25900</v>
          </cell>
          <cell r="G33">
            <v>932400</v>
          </cell>
          <cell r="H33">
            <v>17000</v>
          </cell>
          <cell r="I33">
            <v>612000</v>
          </cell>
          <cell r="J33">
            <v>8900</v>
          </cell>
          <cell r="K33">
            <v>320400</v>
          </cell>
          <cell r="L33">
            <v>0</v>
          </cell>
          <cell r="M33">
            <v>0</v>
          </cell>
        </row>
        <row r="34">
          <cell r="C34" t="str">
            <v>집수정750x650</v>
          </cell>
          <cell r="D34">
            <v>1</v>
          </cell>
          <cell r="E34" t="str">
            <v>개소</v>
          </cell>
          <cell r="F34">
            <v>183000</v>
          </cell>
          <cell r="G34">
            <v>183000</v>
          </cell>
          <cell r="H34">
            <v>100000</v>
          </cell>
          <cell r="I34">
            <v>100000</v>
          </cell>
          <cell r="J34">
            <v>83000</v>
          </cell>
          <cell r="K34">
            <v>83000</v>
          </cell>
          <cell r="L34">
            <v>0</v>
          </cell>
          <cell r="M34">
            <v>0</v>
          </cell>
        </row>
        <row r="35">
          <cell r="C35" t="str">
            <v>흄관D300</v>
          </cell>
          <cell r="D35">
            <v>6</v>
          </cell>
          <cell r="E35" t="str">
            <v>m</v>
          </cell>
          <cell r="F35">
            <v>41000</v>
          </cell>
          <cell r="G35">
            <v>246000</v>
          </cell>
          <cell r="H35">
            <v>23000</v>
          </cell>
          <cell r="I35">
            <v>138000</v>
          </cell>
          <cell r="J35">
            <v>18000</v>
          </cell>
          <cell r="K35">
            <v>108000</v>
          </cell>
          <cell r="L35">
            <v>0</v>
          </cell>
          <cell r="M35">
            <v>0</v>
          </cell>
        </row>
        <row r="36">
          <cell r="C36" t="str">
            <v>맹암거(간선)D150</v>
          </cell>
          <cell r="D36">
            <v>14</v>
          </cell>
          <cell r="E36" t="str">
            <v>m</v>
          </cell>
          <cell r="F36">
            <v>13500</v>
          </cell>
          <cell r="G36">
            <v>189000</v>
          </cell>
          <cell r="H36">
            <v>6000</v>
          </cell>
          <cell r="I36">
            <v>84000</v>
          </cell>
          <cell r="J36">
            <v>7500</v>
          </cell>
          <cell r="K36">
            <v>105000</v>
          </cell>
          <cell r="L36">
            <v>0</v>
          </cell>
          <cell r="M36">
            <v>0</v>
          </cell>
        </row>
        <row r="37">
          <cell r="C37" t="str">
            <v>맹암거(지선)D100</v>
          </cell>
          <cell r="D37">
            <v>14</v>
          </cell>
          <cell r="E37" t="str">
            <v>m</v>
          </cell>
          <cell r="F37">
            <v>11500</v>
          </cell>
          <cell r="G37">
            <v>161000</v>
          </cell>
          <cell r="H37">
            <v>5500</v>
          </cell>
          <cell r="I37">
            <v>77000</v>
          </cell>
          <cell r="J37">
            <v>6000</v>
          </cell>
          <cell r="K37">
            <v>84000</v>
          </cell>
          <cell r="L37">
            <v>0</v>
          </cell>
          <cell r="M37">
            <v>0</v>
          </cell>
        </row>
        <row r="38">
          <cell r="G38">
            <v>10442400</v>
          </cell>
          <cell r="I38">
            <v>3798000</v>
          </cell>
          <cell r="K38">
            <v>6644400</v>
          </cell>
          <cell r="M38">
            <v>0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갑지70%"/>
      <sheetName val="갑지69% "/>
      <sheetName val="70%"/>
      <sheetName val="노임"/>
      <sheetName val="단가표"/>
      <sheetName val="일위목록"/>
      <sheetName val="여천"/>
      <sheetName val="초기화면"/>
      <sheetName val="내역서"/>
      <sheetName val="1"/>
      <sheetName val="10"/>
      <sheetName val="11"/>
      <sheetName val="12"/>
      <sheetName val="13"/>
      <sheetName val="14"/>
      <sheetName val="15"/>
      <sheetName val="16"/>
      <sheetName val="2"/>
      <sheetName val="3"/>
      <sheetName val="4"/>
      <sheetName val="5"/>
      <sheetName val="6"/>
      <sheetName val="7"/>
      <sheetName val="8"/>
      <sheetName val="9"/>
      <sheetName val="유원장"/>
      <sheetName val="DATE"/>
      <sheetName val="데이타"/>
      <sheetName val="식재인부"/>
      <sheetName val="놀이광장"/>
      <sheetName val="다목적광장"/>
      <sheetName val="기자재비"/>
      <sheetName val="SORCE1"/>
      <sheetName val="하부철근수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날개벽유동집계표"/>
      <sheetName val="유입방지턱수량"/>
      <sheetName val="유입방지턱표지"/>
      <sheetName val="유입방지턱단위수량"/>
      <sheetName val="Sheet4"/>
      <sheetName val="Sheet5"/>
      <sheetName val="A간지"/>
      <sheetName val="A집계"/>
      <sheetName val="A관자재계"/>
      <sheetName val="A관로"/>
      <sheetName val="A토공계"/>
      <sheetName val="A관로토공"/>
      <sheetName val="A평균H"/>
      <sheetName val="A맨홀계"/>
      <sheetName val="A맨홀"/>
      <sheetName val="A맨홀H"/>
      <sheetName val="A연결관"/>
      <sheetName val="A연결토공"/>
      <sheetName val="A연결조서"/>
      <sheetName val="A터파기단위"/>
      <sheetName val="배수관공(IC)"/>
      <sheetName val="C.배수관공"/>
      <sheetName val="가배수관"/>
      <sheetName val="2.10횡배수관"/>
      <sheetName val="전체현황"/>
      <sheetName val="평균터파기"/>
      <sheetName val="RC관집계"/>
      <sheetName val="RC관현황"/>
      <sheetName val="보강집계"/>
      <sheetName val="보강현황"/>
      <sheetName val="흄관집계"/>
      <sheetName val="흄관현황"/>
      <sheetName val="종배수관집계"/>
      <sheetName val="종배수관현황"/>
      <sheetName val="종배수관단위"/>
      <sheetName val="2.12기존배수관세척"/>
      <sheetName val="2.13날개벽및면벽"/>
      <sheetName val="RC관날개벽"/>
      <sheetName val="보강날개벽"/>
      <sheetName val="흄관날개벽"/>
      <sheetName val="면벽수량집계"/>
      <sheetName val="2.14집수정"/>
      <sheetName val="성토부집수정집계"/>
      <sheetName val="절토부집수정집계"/>
      <sheetName val="집수정현황"/>
      <sheetName val="집수정부분합"/>
      <sheetName val="Sheet13"/>
      <sheetName val="xxxxxx"/>
      <sheetName val="배수관공집계"/>
      <sheetName val="횡집계"/>
      <sheetName val="배수관집계표"/>
      <sheetName val="횡배수관현황"/>
      <sheetName val="날개면벽집계"/>
      <sheetName val="날개벽"/>
      <sheetName val="단위수량"/>
      <sheetName val="평균터파기고"/>
      <sheetName val="평균터파기1"/>
      <sheetName val="H"/>
      <sheetName val="깍기공"/>
      <sheetName val="제목"/>
      <sheetName val="자재"/>
      <sheetName val="집계표"/>
      <sheetName val="관로토공"/>
      <sheetName val="제수변실토공"/>
      <sheetName val="공기변실토공"/>
      <sheetName val="펌프실토공"/>
      <sheetName val="제수변실"/>
      <sheetName val="공기변실"/>
      <sheetName val="제수변보호통"/>
      <sheetName val="지상식소화전"/>
      <sheetName val="펌프실"/>
      <sheetName val="수량양식"/>
      <sheetName val="암거간지1"/>
      <sheetName val="총괄집계"/>
      <sheetName val="구체집계표"/>
      <sheetName val="암거간지2"/>
      <sheetName val="암거간지3"/>
      <sheetName val="암거간지5"/>
      <sheetName val="구체집계2.0x2.0(0-3)"/>
      <sheetName val="구체2.0X2.0(0-3)"/>
      <sheetName val="구체집계2.0x2.0(3-5)"/>
      <sheetName val="구체2.0x2.0(3-5)"/>
      <sheetName val="구체집계2.0x2.0(5-7)"/>
      <sheetName val="구체2.0x2.0(5-7)"/>
      <sheetName val="구체집계2.0x2.0(7-10)"/>
      <sheetName val="구체2.0x2.0(7-10)"/>
      <sheetName val="암거간지2@"/>
      <sheetName val="구체집계2@2.5x2.5"/>
      <sheetName val="구체2@2.5x2.5"/>
      <sheetName val="암거간지"/>
      <sheetName val="구체집계3.0x2.0(0-3)"/>
      <sheetName val="구체3.0x2.0(0-3)"/>
      <sheetName val="구체집계3.0x2.0(6-8)"/>
      <sheetName val="구체3.0x2.0(6-8)"/>
      <sheetName val="암거간지7"/>
      <sheetName val="암거간지8"/>
      <sheetName val="구체집계3.5x3.5(8-10)"/>
      <sheetName val="구체3.5x3.5(8-10)"/>
      <sheetName val="암거간지10"/>
      <sheetName val="구체집계4.5x4.5(2-3)"/>
      <sheetName val="구체4.5x4.5(2-3)"/>
      <sheetName val="구체집계4.5x4.5(4-5)"/>
      <sheetName val="구체4.5x4.5(4-5)"/>
      <sheetName val="암거현황"/>
      <sheetName val="터파기"/>
      <sheetName val="구체2.5x2.0(6-8)"/>
      <sheetName val="구체3.5x3.5-8-10"/>
      <sheetName val="암거간지4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지급자재명세서(1)"/>
      <sheetName val="지급자재명세서(2)"/>
      <sheetName val="지급자재명세서(3)"/>
      <sheetName val="철근"/>
      <sheetName val="시멘트및콘크리트"/>
      <sheetName val="골재"/>
      <sheetName val="아스콘및코팅재집계표"/>
      <sheetName val="골재집계"/>
      <sheetName val="타공종이월수량"/>
      <sheetName val="타공종이기수량"/>
      <sheetName val="간지"/>
      <sheetName val="파형강판 총수량집계표"/>
      <sheetName val="통로"/>
      <sheetName val="철근수량 집계표"/>
      <sheetName val="측구공수량집계표"/>
      <sheetName val="맹암거수량집계표"/>
      <sheetName val="배수관수량집계표"/>
      <sheetName val="배수관공총괄수량집계표"/>
      <sheetName val="절성경계보강공현황및집계 "/>
      <sheetName val="집수정공수량집계표"/>
      <sheetName val="암거공토공수량집계표"/>
      <sheetName val="암거공일반수량집계표"/>
      <sheetName val="암거공철근집계표"/>
      <sheetName val="강판집계표"/>
      <sheetName val="수로보호공현황및집계"/>
      <sheetName val="도수로집계표"/>
      <sheetName val="U형개거집계표"/>
      <sheetName val="침전조집계표"/>
      <sheetName val="석축집계표"/>
      <sheetName val="배수관로집계"/>
      <sheetName val="배수관로수량현황"/>
      <sheetName val="배수관로수량집계"/>
      <sheetName val="배수관로수량집계L-8,9,11"/>
      <sheetName val="기타공표지"/>
      <sheetName val="기타공유동수량집계"/>
      <sheetName val="a,수로보호공"/>
      <sheetName val="수로보호공집계"/>
      <sheetName val="수로보호공현황(형식1~3)"/>
      <sheetName val="수로보호공현황(형식-4)"/>
      <sheetName val="수로보호공현황(형식-5)"/>
      <sheetName val="b.수로이설"/>
      <sheetName val="c.돌붙임후면배수표지"/>
      <sheetName val="d.기존배수관폐쇄표지"/>
      <sheetName val="e.기존BOX폐쇄표지"/>
      <sheetName val="f기존배수관세척"/>
      <sheetName val="g계단"/>
      <sheetName val="j.제작집수정표지"/>
      <sheetName val="제작집수정유동집"/>
      <sheetName val="제작집수정집계"/>
      <sheetName val="제작집수정현황"/>
      <sheetName val="제작집수정수량(1)"/>
      <sheetName val="제작집수정수량(2)"/>
      <sheetName val="k. 문비"/>
      <sheetName val="문비수량집계"/>
      <sheetName val="문비현황"/>
      <sheetName val="문비단위수량"/>
      <sheetName val="Module1"/>
      <sheetName val="배수관수량집계(1)"/>
      <sheetName val="배수관수량집계(2)"/>
      <sheetName val="횡배수관공수량집계"/>
      <sheetName val="횡배수관연장조서"/>
      <sheetName val="제작관수량집계"/>
      <sheetName val="토피별RC관현황"/>
      <sheetName val="보강흄관수량집계"/>
      <sheetName val="토피별보강흄관현황"/>
      <sheetName val="흄관수량집계"/>
      <sheetName val="토피별흄관현황"/>
      <sheetName val="종배수관수량집계"/>
      <sheetName val="배수날개면벽수량집계"/>
      <sheetName val="날개벽수량(RC관)"/>
      <sheetName val="날개벽수량(보강흄관)"/>
      <sheetName val="날개벽수량(흄관)"/>
      <sheetName val="면벽수량"/>
      <sheetName val="집수정수량집계(1)"/>
      <sheetName val="집수정수량집계(2)"/>
      <sheetName val="흙쌓기부집수정"/>
      <sheetName val="땅깍기부집수정(1)"/>
      <sheetName val="땅깍기부집수정(2)"/>
      <sheetName val="땅깍기부집수정(3)"/>
      <sheetName val="원가계산서(년도별)"/>
      <sheetName val="집계표(도급)"/>
      <sheetName val="내역서(도급)"/>
      <sheetName val="6월호"/>
      <sheetName val="증감총괄"/>
      <sheetName val="내역"/>
      <sheetName val="잡비"/>
      <sheetName val="증감"/>
      <sheetName val="갑지"/>
      <sheetName val="목차"/>
      <sheetName val="변경사유서간지"/>
      <sheetName val="변경사유서"/>
      <sheetName val="공사비집계표간지"/>
      <sheetName val="공사비집계표"/>
      <sheetName val="공사비증감내역서간지"/>
      <sheetName val="공사비증감내역서"/>
      <sheetName val="수량산출서간지"/>
      <sheetName val="상림1교간지"/>
      <sheetName val="상림1교수량집계표"/>
      <sheetName val="상림1교(교대A1)당초"/>
      <sheetName val="상림1교(교대A1)변경"/>
      <sheetName val="횡단면도"/>
      <sheetName val="사진대지"/>
      <sheetName val="상림1A1"/>
      <sheetName val="전신환매도율"/>
      <sheetName val="표지"/>
      <sheetName val="BOQ"/>
      <sheetName val="표지(하천명)"/>
      <sheetName val="총괄자재"/>
      <sheetName val="제목(집계)"/>
      <sheetName val="주요"/>
      <sheetName val="주요자재"/>
      <sheetName val="제목 (토공)"/>
      <sheetName val="토공집계표"/>
      <sheetName val="토공수량(좌안)"/>
      <sheetName val="토적표좌안"/>
      <sheetName val="규준틀및경계말목 (좌안)"/>
      <sheetName val="제목(호안)"/>
      <sheetName val="호안공집계"/>
      <sheetName val="전석집계"/>
      <sheetName val="전석수량(좌1)"/>
      <sheetName val="전석면적(좌1)"/>
      <sheetName val="u형측구 집계표"/>
      <sheetName val="1지구u형측구"/>
      <sheetName val="2지구u형측구 "/>
      <sheetName val="개비온집계"/>
      <sheetName val="개비온 단위"/>
      <sheetName val="시멘트,모래"/>
      <sheetName val="배수관공수량집계"/>
      <sheetName val="면벽단위"/>
      <sheetName val="흄관단위"/>
      <sheetName val="흄관토공수량"/>
      <sheetName val="흄관설치현황"/>
      <sheetName val="C.간지"/>
      <sheetName val="배수관공집계표"/>
      <sheetName val="2.10간지"/>
      <sheetName val="횡배수관집계표(현장)"/>
      <sheetName val="횡배수관현황(현장)"/>
      <sheetName val="평균터파기(현장)"/>
      <sheetName val="횡배수산근(현장)"/>
      <sheetName val="2.11간지"/>
      <sheetName val="종배수관및흄관집계표"/>
      <sheetName val="종배수관수량"/>
      <sheetName val="흄관수집계"/>
      <sheetName val="흄관평균터파기"/>
      <sheetName val="흄관산출(0+725)"/>
      <sheetName val="2.13간지"/>
      <sheetName val="날개벽및면벽집계표"/>
      <sheetName val="날개벽수량집계표"/>
      <sheetName val="날개벽단위수량"/>
      <sheetName val="2.14간지"/>
      <sheetName val="콘크리트집수정수량집계"/>
      <sheetName val="땅깍기부집수정집계"/>
      <sheetName val=""/>
      <sheetName val="수량-가로등"/>
      <sheetName val="교각1"/>
      <sheetName val="토공(우물통,기타) "/>
      <sheetName val="우배수"/>
      <sheetName val="DATE"/>
      <sheetName val="정화조동내역"/>
      <sheetName val="신일위"/>
      <sheetName val="변일위"/>
      <sheetName val="재집"/>
      <sheetName val="종평"/>
      <sheetName val="토집"/>
      <sheetName val="담장"/>
      <sheetName val="조경"/>
      <sheetName val="옹집"/>
      <sheetName val="옹벽수량"/>
      <sheetName val="공사비증감"/>
      <sheetName val="내역서"/>
      <sheetName val="역T형옹벽(3.0)"/>
      <sheetName val="금액내역서"/>
      <sheetName val="포장공"/>
      <sheetName val="총괄갑 "/>
      <sheetName val="45,46"/>
      <sheetName val="Baby일위대가"/>
      <sheetName val="을지"/>
      <sheetName val="실행철강하도"/>
      <sheetName val="1+214(수로)"/>
      <sheetName val="1+185(통로)"/>
      <sheetName val="구체,날개,보강철근수량"/>
      <sheetName val="난간및차수벽철근량"/>
      <sheetName val="접속저판"/>
      <sheetName val="터파기및재료"/>
      <sheetName val="물가시세"/>
      <sheetName val="노임단가"/>
      <sheetName val="일위대가"/>
      <sheetName val="일반공사"/>
      <sheetName val="A LINE"/>
      <sheetName val="날개벽(시점좌측)"/>
      <sheetName val="2"/>
      <sheetName val="96보완계획7.12"/>
      <sheetName val="준검 내역서"/>
      <sheetName val="교대(A1)"/>
      <sheetName val="말뚝지지력산정"/>
      <sheetName val="99총공사내역서"/>
      <sheetName val="BOQ(전체)"/>
      <sheetName val="원형1호맨홀토공수량"/>
      <sheetName val="CB"/>
      <sheetName val="일위대가(가설)"/>
      <sheetName val="하도금액분계"/>
      <sheetName val="만수배관단가"/>
      <sheetName val="FRP배관단가(만수)"/>
      <sheetName val="견적서"/>
      <sheetName val="골재산출"/>
      <sheetName val="단면가정"/>
      <sheetName val="BID"/>
      <sheetName val="인사자료총집계"/>
      <sheetName val="7기초"/>
      <sheetName val="저"/>
      <sheetName val="부대내역"/>
      <sheetName val="수량산출"/>
      <sheetName val="덕전리"/>
      <sheetName val="1차설계변경내역"/>
      <sheetName val="공사개요"/>
      <sheetName val="표층포설및다짐"/>
      <sheetName val="1차증가원가계산"/>
      <sheetName val="J直材4"/>
      <sheetName val="직노"/>
      <sheetName val="VXXXXXX"/>
      <sheetName val="표지-내역서 (2)"/>
      <sheetName val="연건보고현황"/>
      <sheetName val="공사비증(-)감대비표"/>
      <sheetName val="원가계산서(1공구)-전기"/>
      <sheetName val="원가계산서(1공구)-소방"/>
      <sheetName val="중총괄표(1공구)"/>
      <sheetName val="소총괄표(1공구)"/>
      <sheetName val="내역서(1공구)"/>
      <sheetName val="변경개요"/>
      <sheetName val="지급자재 단가비교"/>
      <sheetName val="표지-일위대가"/>
      <sheetName val="합산자재"/>
      <sheetName val="일목"/>
      <sheetName val="일위대가(통신)"/>
      <sheetName val="일위"/>
      <sheetName val="원격(노무)"/>
      <sheetName val="원격(자재)"/>
      <sheetName val="일위(원격)"/>
      <sheetName val="원격(노임)"/>
      <sheetName val="단가조사"/>
      <sheetName val="옵션"/>
      <sheetName val="감독차량비"/>
      <sheetName val="가로등주설치(9M)"/>
      <sheetName val="가로등주설치(10~12M)"/>
      <sheetName val="보안등설치(5~7M)"/>
      <sheetName val="터널등기구지지금구노무비"/>
      <sheetName val="기계화터파기"/>
      <sheetName val="한전인입공사비(1공구)"/>
      <sheetName val="한전공사비(대전-당진)"/>
      <sheetName val="기초입력 DATA"/>
      <sheetName val="49-119"/>
      <sheetName val="guard(mac)"/>
      <sheetName val="일위대가표"/>
      <sheetName val="수량산출서"/>
      <sheetName val="접도구역경계표주현황"/>
      <sheetName val="철근계"/>
      <sheetName val="7.PILE  (돌출)"/>
      <sheetName val="연결관암거"/>
      <sheetName val="기초단가"/>
      <sheetName val="철거산출근거"/>
      <sheetName val="TOTAL_BOQ"/>
      <sheetName val="5.공종별예산내역서"/>
      <sheetName val="내역(설계)"/>
      <sheetName val="2000년1차"/>
      <sheetName val="MAIN_TABLE"/>
      <sheetName val="Macro1"/>
      <sheetName val="토목"/>
      <sheetName val="도급-집계"/>
      <sheetName val="가로등내역서"/>
      <sheetName val="소비자가"/>
      <sheetName val="품셈TABLE"/>
      <sheetName val="COPING"/>
      <sheetName val="단가산출"/>
      <sheetName val="E총"/>
      <sheetName val="건축공사실행"/>
      <sheetName val="도급내역"/>
      <sheetName val="국도접속 차도부수량"/>
      <sheetName val="변수값"/>
      <sheetName val="중기상차"/>
      <sheetName val="AS복구"/>
      <sheetName val="중기터파기"/>
      <sheetName val="70%"/>
      <sheetName val="매매"/>
      <sheetName val="#REF"/>
      <sheetName val="보차도경계석"/>
      <sheetName val="INPUT"/>
      <sheetName val="데이타"/>
      <sheetName val="식재인부"/>
      <sheetName val="6PILE  (돌출)"/>
      <sheetName val="노무비"/>
      <sheetName val="단가"/>
      <sheetName val="내역(2000년)"/>
      <sheetName val="중기일위대가"/>
      <sheetName val="구조물공"/>
      <sheetName val="배수공"/>
      <sheetName val="부대공"/>
      <sheetName val="토공"/>
      <sheetName val="데리네이타현황"/>
      <sheetName val="집수정공수량집勄표"/>
      <sheetName val="암거공일반수량집계呜"/>
      <sheetName val="수로보호공현황갏집계"/>
      <sheetName val="배수관로수량집Ⳅ"/>
      <sheetName val="변경사유서간줮"/>
      <sheetName val="롴벽단위"/>
      <sheetName val="흀관토공수량"/>
      <sheetName val="FRP배관단가(㧌수)"/>
      <sheetName val="보도포장산출"/>
      <sheetName val="현금"/>
      <sheetName val="총괄내역서"/>
      <sheetName val="기본사항"/>
      <sheetName val="산출서"/>
      <sheetName val="관급자재"/>
      <sheetName val="관급"/>
      <sheetName val="내역(원안-대안)"/>
      <sheetName val="200"/>
      <sheetName val="Sheet1 (2)"/>
      <sheetName val="남양시작동자105노65기1.3화1.2"/>
      <sheetName val="재정비직인"/>
      <sheetName val="재정비내역"/>
      <sheetName val="지적고시내역"/>
      <sheetName val="DANGA"/>
      <sheetName val="기본자료"/>
      <sheetName val="집1"/>
      <sheetName val="진주방향"/>
      <sheetName val="마산방향"/>
      <sheetName val="마산방향철근집계"/>
      <sheetName val="절취및터파기"/>
      <sheetName val="단가 "/>
      <sheetName val="노임"/>
      <sheetName val="부대시설"/>
      <sheetName val="Apt내역"/>
      <sheetName val="기기리스트"/>
      <sheetName val="1,2,3,4,5단위수량"/>
      <sheetName val="97 사업추정(WEKI)"/>
      <sheetName val="제경비"/>
      <sheetName val="공비대비"/>
      <sheetName val="내역서(삼호)"/>
      <sheetName val="ABUT수량-A1"/>
      <sheetName val="현장"/>
      <sheetName val="DATA2000"/>
      <sheetName val="VXXXXX"/>
      <sheetName val="3.하중산정4.양수압5.지지력"/>
      <sheetName val="용산1(해보)"/>
      <sheetName val="U-TYPE(1)"/>
      <sheetName val="단가산출서"/>
      <sheetName val="차액보증"/>
      <sheetName val="수자재단위당"/>
      <sheetName val="슬래브(유곡)"/>
      <sheetName val="쌍송교"/>
      <sheetName val="구조     ."/>
      <sheetName val="우수받이재료집계표"/>
      <sheetName val="원가계산서"/>
      <sheetName val="내역서전체"/>
      <sheetName val="6호기"/>
      <sheetName val="8.PILE  (돌출)"/>
      <sheetName val="(포장)BOQ-실적공사"/>
      <sheetName val="TIE-IN"/>
      <sheetName val="지수"/>
      <sheetName val="기타#9"/>
      <sheetName val="맨홀"/>
      <sheetName val="교각토공"/>
      <sheetName val="가도공"/>
      <sheetName val="고창방향"/>
      <sheetName val="일위대가목차"/>
      <sheetName val="9902"/>
      <sheetName val="일위목록"/>
      <sheetName val="요율"/>
      <sheetName val="2공구산출내역"/>
      <sheetName val="Sheet15"/>
      <sheetName val="주형"/>
      <sheetName val="개요"/>
      <sheetName val="총괄표"/>
      <sheetName val="산출근거"/>
      <sheetName val="참고자료"/>
      <sheetName val="참고사항"/>
      <sheetName val="노무비단가"/>
      <sheetName val="WEIGHT LIST"/>
      <sheetName val="J형측구단위수량"/>
      <sheetName val="유림골조"/>
      <sheetName val="시점교대"/>
      <sheetName val="내역을"/>
      <sheetName val="1.설계조건"/>
      <sheetName val="DATA98"/>
      <sheetName val="연결임시"/>
      <sheetName val="암거날개벽재료집계"/>
      <sheetName val="위치조서"/>
      <sheetName val="C_배수관공"/>
      <sheetName val="2_10횡배수관"/>
      <sheetName val="2_12기존배수관세척"/>
      <sheetName val="2_13날개벽및면벽"/>
      <sheetName val="2_14집수정"/>
      <sheetName val="구체집계2_0x2_0(0-3)"/>
      <sheetName val="구체2_0X2_0(0-3)"/>
      <sheetName val="구체집계2_0x2_0(3-5)"/>
      <sheetName val="구체2_0x2_0(3-5)"/>
      <sheetName val="구체집계2_0x2_0(5-7)"/>
      <sheetName val="구체2_0x2_0(5-7)"/>
    </sheetNames>
    <definedNames>
      <definedName name="매크로11"/>
      <definedName name="매크로4" sheetId="24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 refreshError="1"/>
      <sheetData sheetId="244" refreshError="1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 refreshError="1"/>
      <sheetData sheetId="276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/>
      <sheetData sheetId="315"/>
      <sheetData sheetId="316"/>
      <sheetData sheetId="317"/>
      <sheetData sheetId="318" refreshError="1"/>
      <sheetData sheetId="319" refreshError="1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 refreshError="1"/>
      <sheetData sheetId="364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/>
      <sheetData sheetId="418"/>
      <sheetData sheetId="419"/>
      <sheetData sheetId="420"/>
      <sheetData sheetId="421"/>
      <sheetData sheetId="422"/>
      <sheetData sheetId="423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갑지"/>
      <sheetName val="#REF"/>
      <sheetName val="설계내역서"/>
      <sheetName val="현장경비"/>
      <sheetName val="단가"/>
      <sheetName val="교대(A1-A2)"/>
      <sheetName val="내역서"/>
      <sheetName val="대비"/>
      <sheetName val="공사개요"/>
      <sheetName val="Dae_Jiju"/>
      <sheetName val="Sikje_ingun"/>
      <sheetName val="TREE_D"/>
      <sheetName val="건축내역"/>
      <sheetName val="일위대가"/>
      <sheetName val="실행내역"/>
      <sheetName val="교대(A1)"/>
      <sheetName val="견적의뢰서"/>
      <sheetName val="배수공"/>
      <sheetName val="집계표"/>
      <sheetName val="Sheet1 (2)"/>
      <sheetName val="부하(성남)"/>
      <sheetName val="대림경상68억"/>
      <sheetName val="가격조사서"/>
      <sheetName val="재료비"/>
      <sheetName val="총괄내역서"/>
      <sheetName val="시공여유율"/>
      <sheetName val="양수장(기계)"/>
      <sheetName val="사용성검토"/>
      <sheetName val="해평견적"/>
      <sheetName val="청천내"/>
      <sheetName val="별표총괄"/>
      <sheetName val="BID"/>
      <sheetName val="노무비계"/>
      <sheetName val="EUL"/>
      <sheetName val="Sheet1"/>
      <sheetName val="기초1"/>
      <sheetName val="노임"/>
      <sheetName val="실행철강하도"/>
      <sheetName val="공통가설"/>
      <sheetName val="공사비총괄표"/>
      <sheetName val="인건비"/>
      <sheetName val="설계조건"/>
      <sheetName val="장비집계"/>
      <sheetName val="일H35Y4"/>
      <sheetName val="공종별"/>
      <sheetName val="MIJIBI"/>
      <sheetName val="경비"/>
      <sheetName val="동력부하계산"/>
      <sheetName val="Sheet17"/>
      <sheetName val="취수탑"/>
      <sheetName val="제수"/>
      <sheetName val="공기"/>
      <sheetName val="맨홀수량"/>
      <sheetName val="허용전류-IEC"/>
      <sheetName val="허용전류-IEC DATA"/>
      <sheetName val="제잡비"/>
      <sheetName val="Sheet3"/>
      <sheetName val="조명시설"/>
      <sheetName val="프랜트면허"/>
      <sheetName val="토목주소"/>
      <sheetName val="7.1유효폭"/>
      <sheetName val="도시가스현황"/>
      <sheetName val="노임단가"/>
      <sheetName val="물가변동 총괄서"/>
      <sheetName val="수량조서(신)"/>
      <sheetName val="금액내역서"/>
      <sheetName val="방배동내역(리라)"/>
      <sheetName val="건축공사집계표"/>
      <sheetName val="방배동내역 (총괄)"/>
      <sheetName val="부대공사총괄"/>
      <sheetName val="낙찰표"/>
      <sheetName val="ASALTOTA"/>
      <sheetName val="현황산출서"/>
      <sheetName val="TEST1"/>
      <sheetName val="부속동"/>
      <sheetName val="도급"/>
      <sheetName val="내역"/>
      <sheetName val="간접"/>
      <sheetName val="단위단가"/>
      <sheetName val="중기사용료"/>
      <sheetName val="새공통"/>
      <sheetName val="대전-교대(A1-A2)"/>
      <sheetName val="증감내역서"/>
      <sheetName val="저"/>
      <sheetName val="변경내역대비표(2)"/>
      <sheetName val="단면 (2)"/>
      <sheetName val="정부노임단가"/>
      <sheetName val="현장관리비"/>
      <sheetName val="36+45-113-18+19+20I"/>
      <sheetName val="데이타"/>
      <sheetName val="부하계산서"/>
      <sheetName val="방배동내역(한영)"/>
      <sheetName val="갑지1"/>
      <sheetName val="토사(PE)"/>
      <sheetName val="구조물견적"/>
      <sheetName val="수량3"/>
      <sheetName val="현장관리비 산출내역"/>
      <sheetName val="노무비단가"/>
      <sheetName val="단면치수"/>
      <sheetName val="INPUT"/>
      <sheetName val="EQUIP LIST"/>
      <sheetName val="수량집계"/>
      <sheetName val="Y-WORK"/>
      <sheetName val="물가시세"/>
      <sheetName val="평가데이터"/>
      <sheetName val="자료"/>
      <sheetName val="DATE"/>
      <sheetName val="인사자료총집계"/>
      <sheetName val="본선 토공 분배표"/>
      <sheetName val="기본단가"/>
      <sheetName val="토공 갑지"/>
      <sheetName val="기계경비일람"/>
      <sheetName val="뚝토공"/>
      <sheetName val="바닥판"/>
      <sheetName val="CTEMCOST"/>
      <sheetName val="공사비예산서(토목분)"/>
      <sheetName val="특수선일위대가"/>
      <sheetName val="출자한도"/>
      <sheetName val="침하계"/>
      <sheetName val="3.공통공사대비"/>
      <sheetName val="대로근거"/>
      <sheetName val="중로근거"/>
      <sheetName val="갑지(추정)"/>
      <sheetName val="경비2내역"/>
      <sheetName val="을 2"/>
      <sheetName val="을 1"/>
      <sheetName val="장비내역서"/>
      <sheetName val="물량"/>
      <sheetName val="찍기"/>
      <sheetName val="별표"/>
      <sheetName val="자재조사표"/>
      <sheetName val="설계흐름도"/>
      <sheetName val="장비"/>
      <sheetName val="산근1"/>
      <sheetName val="노무"/>
      <sheetName val="자재"/>
      <sheetName val="지급자재"/>
      <sheetName val="총공사내역서"/>
      <sheetName val="건축공사실행"/>
      <sheetName val="1,2,3,4,5단위수량"/>
      <sheetName val="CIVIL"/>
      <sheetName val="단가비교표"/>
      <sheetName val="MAT"/>
      <sheetName val="자재단가"/>
      <sheetName val="구조물철거타공정이월"/>
      <sheetName val="입찰안"/>
      <sheetName val="차액보증"/>
      <sheetName val="000000"/>
      <sheetName val="일위대가표"/>
      <sheetName val="공문"/>
      <sheetName val="식재인부"/>
      <sheetName val="정SW_원_"/>
      <sheetName val="주식"/>
      <sheetName val="BOX 본체"/>
      <sheetName val="원형1호맨홀토공수량"/>
      <sheetName val="D01"/>
      <sheetName val="D02"/>
      <sheetName val="단가조사표"/>
      <sheetName val="제경비"/>
      <sheetName val="실적"/>
      <sheetName val="입력(K0)"/>
      <sheetName val="노무비"/>
      <sheetName val="붙임5"/>
      <sheetName val="작업방"/>
      <sheetName val="총괄k"/>
      <sheetName val="개요"/>
      <sheetName val="안전건강연금"/>
      <sheetName val="건축실적"/>
      <sheetName val="고용퇴직"/>
      <sheetName val="입력"/>
      <sheetName val="기계실적"/>
      <sheetName val="물가기준년"/>
      <sheetName val="노임산재"/>
      <sheetName val="장비기준"/>
      <sheetName val="조경수목"/>
      <sheetName val="토목실적"/>
      <sheetName val="1-1"/>
      <sheetName val="내역1"/>
      <sheetName val="산출금액내역"/>
      <sheetName val="수정2"/>
      <sheetName val="변수데이타"/>
      <sheetName val="총괄표"/>
      <sheetName val=" "/>
      <sheetName val="WORK"/>
      <sheetName val="표지"/>
      <sheetName val="JUCKEYK"/>
      <sheetName val="자재수량"/>
      <sheetName val="기계경비(시간당)"/>
      <sheetName val="램머"/>
      <sheetName val="예가표"/>
      <sheetName val="각사별공사비분개 "/>
      <sheetName val="설계개요"/>
      <sheetName val="영동(D)"/>
      <sheetName val="해외법인"/>
      <sheetName val="기초"/>
      <sheetName val="수량집계표"/>
      <sheetName val="공종별수량집계"/>
      <sheetName val="70%"/>
      <sheetName val="D-3109"/>
      <sheetName val="ABUT수량-A1"/>
      <sheetName val="1.취수장"/>
      <sheetName val="배명(단가)"/>
      <sheetName val="WEON"/>
      <sheetName val="터널전기"/>
      <sheetName val="SG"/>
      <sheetName val="견적대비표"/>
      <sheetName val="Sheet1_(2)"/>
      <sheetName val="물가변동_총괄서"/>
      <sheetName val="방배동내역_(총괄)"/>
      <sheetName val="허용전류-IEC_DATA"/>
      <sheetName val="7_1유효폭"/>
      <sheetName val="현장관리비_산출내역"/>
      <sheetName val="본선_토공_분배표"/>
      <sheetName val="EQUIP_LIST"/>
      <sheetName val="단면_(2)"/>
      <sheetName val="적용률"/>
      <sheetName val="전기"/>
      <sheetName val="TB-내역서"/>
      <sheetName val="9GNG운반"/>
      <sheetName val="Pier 3"/>
      <sheetName val="마감사양"/>
      <sheetName val="6호기"/>
      <sheetName val="9811"/>
      <sheetName val="Sheet5"/>
      <sheetName val="L-type"/>
      <sheetName val="수량산출"/>
      <sheetName val="발생토"/>
      <sheetName val="터널조도"/>
      <sheetName val="기성집계"/>
      <sheetName val="공내역서"/>
      <sheetName val="공문(신)"/>
      <sheetName val="3련 BOX"/>
      <sheetName val="와동25-3(변경)"/>
      <sheetName val="COVER-P"/>
      <sheetName val="JUCK"/>
      <sheetName val="일년TOTAL"/>
      <sheetName val="현장지지물물량"/>
      <sheetName val="관로토공"/>
      <sheetName val="기성금내역서"/>
      <sheetName val="자바라1"/>
      <sheetName val="해외 연수비용 계산-삭제"/>
      <sheetName val="해외 기술훈련비 (합계)"/>
      <sheetName val="1호맨홀토공"/>
      <sheetName val="수목단가"/>
      <sheetName val="시설수량표"/>
      <sheetName val="간접비"/>
      <sheetName val="2000년1차"/>
      <sheetName val="유기공정"/>
      <sheetName val="Sheet2"/>
      <sheetName val="용수간선"/>
      <sheetName val="간선계산"/>
      <sheetName val="6PILE  (돌출)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중기일위대가"/>
      <sheetName val="신천교(음성)"/>
      <sheetName val="계수시트"/>
      <sheetName val="결과조달"/>
      <sheetName val="단위중기"/>
      <sheetName val="2006납품"/>
      <sheetName val="연돌일위집계"/>
      <sheetName val="노임이"/>
      <sheetName val="결재갑지"/>
      <sheetName val="일위대가(건축)"/>
      <sheetName val="표준건축비"/>
      <sheetName val="S1"/>
      <sheetName val="조건표"/>
      <sheetName val="골조시행"/>
      <sheetName val="정렬"/>
      <sheetName val="암거날개벽"/>
      <sheetName val="산출근거"/>
      <sheetName val="Sheet4"/>
      <sheetName val="2"/>
      <sheetName val="옹벽(수량)"/>
      <sheetName val="적용단가"/>
      <sheetName val="TYPE A"/>
      <sheetName val="기둥(원형)"/>
      <sheetName val="전체"/>
      <sheetName val="BOX(1.5X1.5)"/>
      <sheetName val="기초단가"/>
      <sheetName val="U-TYPE(1)"/>
      <sheetName val="맨홀토공산출"/>
      <sheetName val="부도어음"/>
      <sheetName val="소요자재"/>
      <sheetName val="노무산출서"/>
      <sheetName val="옹벽수량집계"/>
      <sheetName val="1SPAN"/>
      <sheetName val="Sheet6"/>
      <sheetName val="7-3단면_상시"/>
      <sheetName val="기기리스트"/>
      <sheetName val="금융비용"/>
      <sheetName val="영업2"/>
      <sheetName val="시설일위"/>
      <sheetName val="식재수량표"/>
      <sheetName val="식재일위"/>
      <sheetName val="12호기내역서(건축분)"/>
      <sheetName val="품셈TABLE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Tender"/>
      <sheetName val="철거산출근거"/>
      <sheetName val="을"/>
      <sheetName val="외자배분"/>
      <sheetName val="외자내역"/>
      <sheetName val="Baby일위대가"/>
      <sheetName val="기경집계"/>
      <sheetName val="K55수출"/>
      <sheetName val="c_balju"/>
      <sheetName val="2000년 공정표"/>
      <sheetName val="Total"/>
      <sheetName val="식재"/>
      <sheetName val="시설물"/>
      <sheetName val="식재출력용"/>
      <sheetName val="유지관리"/>
      <sheetName val="T기성9605"/>
      <sheetName val="NM2"/>
      <sheetName val="NW1"/>
      <sheetName val="NW2"/>
      <sheetName val="PW3"/>
      <sheetName val="PW4"/>
      <sheetName val="SC1"/>
      <sheetName val="DNW"/>
      <sheetName val="N+"/>
      <sheetName val="NE"/>
      <sheetName val="P+"/>
      <sheetName val="PE"/>
      <sheetName val="PM"/>
      <sheetName val="TR"/>
      <sheetName val="구성비"/>
      <sheetName val="FORM-0"/>
      <sheetName val="1ST"/>
      <sheetName val="DANGA"/>
      <sheetName val="전기일위대가"/>
      <sheetName val="1안98Billing"/>
      <sheetName val="장비투입 (2)"/>
      <sheetName val="시설물일위"/>
      <sheetName val="단가산출1"/>
      <sheetName val="단가산출2"/>
      <sheetName val="매립"/>
      <sheetName val="건축"/>
      <sheetName val="예산총괄표"/>
      <sheetName val="목표세부명세"/>
      <sheetName val="설비원가"/>
      <sheetName val="신림자금"/>
      <sheetName val="단기차입금"/>
      <sheetName val="5사남"/>
      <sheetName val="국공유지및사유지"/>
      <sheetName val="날개벽수량표"/>
      <sheetName val="광산내역"/>
      <sheetName val="방송(체육관)"/>
      <sheetName val="변경원가서갑"/>
      <sheetName val="Sheet1_(2)1"/>
      <sheetName val="방배동내역_(총괄)1"/>
      <sheetName val="물가변동_총괄서1"/>
      <sheetName val="허용전류-IEC_DATA1"/>
      <sheetName val="7_1유효폭1"/>
      <sheetName val="단면_(2)1"/>
      <sheetName val="EQUIP_LIST1"/>
      <sheetName val="현장관리비_산출내역1"/>
      <sheetName val="본선_토공_분배표1"/>
      <sheetName val="3_공통공사대비"/>
      <sheetName val="을_2"/>
      <sheetName val="을_1"/>
      <sheetName val="토공_갑지"/>
      <sheetName val="BOX_본체"/>
      <sheetName val="Pier_3"/>
      <sheetName val="각사별공사비분개_"/>
      <sheetName val="_"/>
      <sheetName val="6PILE__(돌출)"/>
      <sheetName val="1_취수장"/>
      <sheetName val="3련_BOX"/>
      <sheetName val="해외_연수비용_계산-삭제"/>
      <sheetName val="해외_기술훈련비_(합계)"/>
      <sheetName val="포장물량집계"/>
      <sheetName val="1공구 건정토건 토공"/>
      <sheetName val="9"/>
      <sheetName val="수문보고"/>
      <sheetName val="CC16-내역서"/>
      <sheetName val="날개벽(시점좌측)"/>
      <sheetName val="참조"/>
      <sheetName val="산출내역서집계표"/>
      <sheetName val="장문교(대전)"/>
      <sheetName val="메서,변+증"/>
      <sheetName val="경영상태"/>
      <sheetName val="96까지"/>
      <sheetName val="97년"/>
      <sheetName val="98이후"/>
      <sheetName val="1.설계조건"/>
      <sheetName val="수량명세서"/>
      <sheetName val="#10거푸집유로폼(0~7m)"/>
      <sheetName val="상부하중"/>
      <sheetName val="풍하중1"/>
      <sheetName val="L형옹벽단위수량(35)"/>
      <sheetName val="L형옹벽단위수량(25)"/>
      <sheetName val="C &amp; G RHS"/>
      <sheetName val="유용원석량소요시기검토안"/>
      <sheetName val="1차설계변경내역"/>
      <sheetName val="공사수행방안"/>
      <sheetName val="단면가정"/>
      <sheetName val="내역서 "/>
      <sheetName val="조경"/>
      <sheetName val="토공사(단지)"/>
      <sheetName val="EKOG10건축"/>
      <sheetName val="시추주상도"/>
      <sheetName val="백암비스타내역"/>
      <sheetName val="지질조사분석"/>
      <sheetName val="ITB COST"/>
      <sheetName val="BSD (2)"/>
      <sheetName val="DATA"/>
      <sheetName val="공내역"/>
      <sheetName val="토목품셈"/>
      <sheetName val="제품"/>
      <sheetName val="CLAUSE"/>
      <sheetName val="CATCH BASIN"/>
      <sheetName val="COPING"/>
      <sheetName val="guard(mac)"/>
      <sheetName val="입출재고현황 (2)"/>
      <sheetName val="CODE"/>
      <sheetName val="실행대비"/>
      <sheetName val="손익분석"/>
      <sheetName val="SLAB&quot;1&quot;"/>
      <sheetName val="일위대가(가설)"/>
      <sheetName val="일위대가목차"/>
      <sheetName val="공사내역"/>
      <sheetName val="원가1(기계)"/>
      <sheetName val="jobhist"/>
      <sheetName val="조내역"/>
      <sheetName val="간접1"/>
      <sheetName val="실시공"/>
      <sheetName val="증감대비"/>
      <sheetName val="선로정수계산"/>
      <sheetName val="부대내역"/>
      <sheetName val="Man Hole"/>
      <sheetName val="°©Áö"/>
      <sheetName val="관로토공집계표"/>
      <sheetName val="TYPE-A"/>
      <sheetName val="물량표"/>
      <sheetName val="설계서"/>
      <sheetName val="유림골조"/>
      <sheetName val="WEIGHT LIST"/>
      <sheetName val="POL6차-PIPING"/>
      <sheetName val="산#2-1 (2)"/>
      <sheetName val="산#3-1"/>
      <sheetName val="변경내역"/>
      <sheetName val="설산1.나"/>
      <sheetName val="본사S"/>
      <sheetName val="상행-교대(A1-A2)"/>
      <sheetName val="투자효율분석"/>
      <sheetName val="설계명세서"/>
      <sheetName val="수질정화시설"/>
      <sheetName val="기지국"/>
      <sheetName val="설계기준"/>
      <sheetName val="간지"/>
      <sheetName val="신우"/>
      <sheetName val="과천MAIN"/>
      <sheetName val="FAB별"/>
      <sheetName val="기성내역"/>
      <sheetName val="F4-F7"/>
      <sheetName val="입찰내역"/>
      <sheetName val="건축공사요약표"/>
      <sheetName val="집계내역서(가압장)"/>
      <sheetName val="흐름도"/>
      <sheetName val="5.3 단면가정"/>
      <sheetName val="CON포장수량"/>
      <sheetName val="ACUNIT"/>
      <sheetName val="CONUNIT"/>
      <sheetName val="포장공"/>
      <sheetName val="COVER"/>
      <sheetName val="수리결과"/>
      <sheetName val="단위수량"/>
      <sheetName val="철근단면적"/>
      <sheetName val="개산공사비"/>
      <sheetName val="증가분"/>
      <sheetName val="증가수정"/>
      <sheetName val="문의사항"/>
      <sheetName val="수수료율표"/>
      <sheetName val="토공산출(주차장)"/>
      <sheetName val="은행"/>
      <sheetName val="목록"/>
      <sheetName val="품셈기준"/>
      <sheetName val="L_type"/>
      <sheetName val="원가계산"/>
      <sheetName val="원가계산서(남측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Sheet1 (3)"/>
      <sheetName val="Sheet2 (3)"/>
      <sheetName val="Sheet3 (3)"/>
      <sheetName val="Sheet1 (2)"/>
      <sheetName val="단가"/>
      <sheetName val="백호우계수"/>
      <sheetName val="70%"/>
      <sheetName val="수량총"/>
      <sheetName val="토공총"/>
      <sheetName val="data"/>
      <sheetName val="종배수관"/>
      <sheetName val="일위대가"/>
      <sheetName val="놀이광장"/>
      <sheetName val="다목적광장"/>
      <sheetName val="1"/>
      <sheetName val="2"/>
      <sheetName val="3"/>
      <sheetName val="4"/>
      <sheetName val="5"/>
      <sheetName val="6"/>
      <sheetName val="7"/>
      <sheetName val="8"/>
      <sheetName val="DOHWA03"/>
      <sheetName val="내역서"/>
      <sheetName val="부대내역"/>
      <sheetName val="COL"/>
      <sheetName val="데이타"/>
      <sheetName val="식재인부"/>
      <sheetName val="단위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BID"/>
      <sheetName val="DATE"/>
      <sheetName val="내역서"/>
      <sheetName val="내역"/>
      <sheetName val="원남울진낙찰내역(99.4.13 부산청)"/>
      <sheetName val="EACT10"/>
      <sheetName val="3BL공동구 수량"/>
      <sheetName val="가로등내역서"/>
      <sheetName val="현황산출서"/>
      <sheetName val="수량산출"/>
      <sheetName val="간접"/>
      <sheetName val="구의33고"/>
      <sheetName val="집계표"/>
      <sheetName val="화전내"/>
      <sheetName val="자재"/>
      <sheetName val="코드표"/>
      <sheetName val="수량집계"/>
      <sheetName val="대비"/>
      <sheetName val="물가기준년"/>
      <sheetName val="장비기준"/>
      <sheetName val="개산공사비"/>
      <sheetName val="내역(중앙)"/>
      <sheetName val="내역(창신)"/>
      <sheetName val="개요"/>
      <sheetName val="단가산출"/>
      <sheetName val="배수설비"/>
      <sheetName val="맨홀수량"/>
      <sheetName val="단가"/>
      <sheetName val="입력"/>
      <sheetName val="98수문일위"/>
      <sheetName val="자료입력"/>
      <sheetName val="마산월령동골조물량변경"/>
      <sheetName val="일위대가(가설)"/>
      <sheetName val="2.건축"/>
      <sheetName val="터파기및재료"/>
      <sheetName val="화설내"/>
      <sheetName val="산출내역서집계표"/>
      <sheetName val="토목내역"/>
      <sheetName val="설계내역서"/>
      <sheetName val="#REF"/>
      <sheetName val="빗물받이(910-510-410)"/>
      <sheetName val="본공사"/>
      <sheetName val="갑지"/>
      <sheetName val="입찰안"/>
      <sheetName val="APT"/>
      <sheetName val="s"/>
      <sheetName val="보안등"/>
      <sheetName val="본부장"/>
      <sheetName val="비교1"/>
      <sheetName val="갑지(추정)"/>
      <sheetName val="아파트-가설"/>
      <sheetName val="소방사항"/>
      <sheetName val="증감내역서"/>
      <sheetName val="Total"/>
      <sheetName val="콘크리트타설집계표"/>
      <sheetName val="돈암사업"/>
      <sheetName val="단면치수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집계표"/>
      <sheetName val="내역"/>
      <sheetName val="관급"/>
      <sheetName val="1단계"/>
      <sheetName val="터파기및재료"/>
      <sheetName val="자재단가"/>
      <sheetName val="총괄표"/>
      <sheetName val="노임단가"/>
      <sheetName val="입찰안"/>
      <sheetName val="총괄내역서"/>
      <sheetName val="일위대가"/>
      <sheetName val="단가"/>
      <sheetName val="DATE"/>
      <sheetName val="원가서"/>
      <sheetName val="장비단가"/>
      <sheetName val="DANGA"/>
      <sheetName val="기본단가표"/>
      <sheetName val="환율change"/>
      <sheetName val="옥외외등집계표"/>
      <sheetName val="원본(갑지)"/>
      <sheetName val="일위대가표"/>
      <sheetName val="산출내역서집계표"/>
      <sheetName val="공통(20-91)"/>
      <sheetName val="WORK"/>
      <sheetName val="참조자료"/>
      <sheetName val="신고조서"/>
      <sheetName val="원남울진낙찰내역(99.4.13 부산청)"/>
      <sheetName val="공사비집계"/>
      <sheetName val="차액보증"/>
      <sheetName val="I一般比"/>
      <sheetName val="Sheet6"/>
      <sheetName val="원도급"/>
      <sheetName val="하도급"/>
      <sheetName val="전기공사"/>
      <sheetName val="공사"/>
      <sheetName val="SOS_PLC &amp; Panel"/>
      <sheetName val="wall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  <sheetName val="#REF"/>
      <sheetName val="N賃率-職"/>
      <sheetName val="내역서"/>
      <sheetName val="S0"/>
      <sheetName val="신천3호용수로"/>
      <sheetName val="여과지동"/>
      <sheetName val="기초자료"/>
      <sheetName val="포장(수량)-관로부"/>
      <sheetName val="준검 내역서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공구산출내역서"/>
      <sheetName val="1,2공구원가계산서"/>
      <sheetName val="2공구산출내역"/>
      <sheetName val="1공구원가계산"/>
      <sheetName val="2공구원가계산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Sheet3"/>
      <sheetName val="터널굴착단산"/>
      <sheetName val="장약패턴90M2"/>
      <sheetName val="토공산근"/>
      <sheetName val="단가산출근거"/>
      <sheetName val="터널구조물산근"/>
      <sheetName val="도로구조물산근"/>
      <sheetName val="Sheet1"/>
      <sheetName val="Sheet2"/>
      <sheetName val="2004년 공정표(터널공)"/>
      <sheetName val="2004년 공정표(토공,배수구조물)"/>
      <sheetName val="공종별 수량"/>
      <sheetName val="공사비"/>
      <sheetName val="단가산출"/>
      <sheetName val="일위대가"/>
      <sheetName val="가드레일산근"/>
      <sheetName val="수량집계표"/>
      <sheetName val="수량"/>
      <sheetName val="단가비교"/>
      <sheetName val="적용2002"/>
      <sheetName val="중기"/>
      <sheetName val="구조물공수량명세서"/>
      <sheetName val="갑"/>
      <sheetName val="2공구(갑)"/>
      <sheetName val="2공구(을)"/>
      <sheetName val="선급금공제"/>
      <sheetName val="1_2공구원가계산서"/>
      <sheetName val="원가계산서"/>
      <sheetName val="증감내역서"/>
      <sheetName val="70%"/>
      <sheetName val="일위집계(기존)"/>
      <sheetName val="토공유동표(전체.당초)"/>
      <sheetName val="실행철강하도"/>
      <sheetName val="공사비집계"/>
      <sheetName val="식재"/>
      <sheetName val="시설물"/>
      <sheetName val="식재출력용"/>
      <sheetName val="유지관리"/>
      <sheetName val="단가"/>
      <sheetName val="지급자재"/>
      <sheetName val="교대(A1-A2)"/>
      <sheetName val="#REF"/>
      <sheetName val="DANGA"/>
      <sheetName val="퍼스트"/>
      <sheetName val="중기조종사 단위단가"/>
      <sheetName val="설계"/>
      <sheetName val="내역"/>
      <sheetName val="자재단가"/>
      <sheetName val="데이타"/>
      <sheetName val="식재인부"/>
      <sheetName val="내역서"/>
      <sheetName val="하수급견적대비"/>
      <sheetName val="원가"/>
      <sheetName val="투찰내역"/>
      <sheetName val="기초단가"/>
      <sheetName val="도급내역서(한줄)"/>
      <sheetName val="코드표"/>
      <sheetName val="산출내역서집계표"/>
      <sheetName val="테이블"/>
      <sheetName val="여과지동"/>
      <sheetName val="기초자료"/>
      <sheetName val="공정집계_국별"/>
      <sheetName val="잔수량(작성)"/>
      <sheetName val="입찰품의서"/>
      <sheetName val="ESC(K치)"/>
      <sheetName val="공사비증감"/>
      <sheetName val="Sheet22"/>
      <sheetName val="집계표"/>
      <sheetName val="95조경공"/>
      <sheetName val="설비"/>
      <sheetName val="JUCKEYK"/>
      <sheetName val="시설물일위"/>
      <sheetName val="가설공사"/>
      <sheetName val="단가결정"/>
      <sheetName val="내역아"/>
      <sheetName val="울타리"/>
      <sheetName val="저"/>
      <sheetName val="배수내역"/>
      <sheetName val="투찰"/>
      <sheetName val="자재일위(경)"/>
      <sheetName val="헐기"/>
      <sheetName val="인건비"/>
      <sheetName val="노임"/>
      <sheetName val="기흥하도용"/>
      <sheetName val="터파기및재료"/>
      <sheetName val="원가현황"/>
      <sheetName val="1단계"/>
      <sheetName val="수곡내역"/>
      <sheetName val="2.대외공문"/>
      <sheetName val="기계경비(시간당)"/>
      <sheetName val="일일"/>
      <sheetName val="사업관리"/>
      <sheetName val="설계예산"/>
      <sheetName val="화재 탐지 설비"/>
      <sheetName val="수량산출"/>
      <sheetName val="적격점수&lt;300억미만&gt;"/>
      <sheetName val="을 2"/>
      <sheetName val="을 1"/>
      <sheetName val="입찰안"/>
      <sheetName val="기성내역"/>
      <sheetName val="토적표"/>
      <sheetName val="2련간지"/>
      <sheetName val="준검 내역서"/>
      <sheetName val="2월분"/>
      <sheetName val="관급"/>
      <sheetName val="FILE1"/>
      <sheetName val="부대내역"/>
      <sheetName val="적현로"/>
      <sheetName val="◀암거위치"/>
      <sheetName val="공종"/>
      <sheetName val="중기솔뇨"/>
      <sheetName val="총괄표"/>
      <sheetName val="앵커구조계산"/>
      <sheetName val="남평내역"/>
      <sheetName val="DATE"/>
      <sheetName val="원가계산서(변경)"/>
      <sheetName val="토목을"/>
      <sheetName val="A-4"/>
      <sheetName val="총괄내역서"/>
      <sheetName val="산출근거"/>
      <sheetName val="기"/>
      <sheetName val="전선(총)"/>
      <sheetName val="목차"/>
      <sheetName val="원가계산(2)"/>
      <sheetName val="입찰"/>
      <sheetName val="현경"/>
      <sheetName val="기초코드"/>
      <sheetName val="AS포장복구 "/>
      <sheetName val="원도급"/>
      <sheetName val="하도급"/>
      <sheetName val="내역서(교량)전체"/>
      <sheetName val="수목데이타"/>
      <sheetName val="9GNG운반"/>
      <sheetName val="공통가설"/>
      <sheetName val="시화점실행"/>
      <sheetName val="토공(1)"/>
      <sheetName val="차수공(1)"/>
      <sheetName val="롤러"/>
      <sheetName val="대전-교대(A1-A2)"/>
      <sheetName val="Sheet1 (2)"/>
      <sheetName val="일위대가목차"/>
      <sheetName val="토사(PE)"/>
      <sheetName val="백호우계수"/>
      <sheetName val="노임단가"/>
      <sheetName val="단가일람"/>
      <sheetName val="조경일람"/>
      <sheetName val="Sheet5"/>
      <sheetName val="본선토량운반계산서(1)0"/>
      <sheetName val="기본설계기준"/>
      <sheetName val="기자재비"/>
      <sheetName val="일위대가목록"/>
      <sheetName val="전체내역"/>
      <sheetName val="총공사내역서"/>
      <sheetName val="2004년_공정표(터널공)"/>
      <sheetName val="2004년_공정표(토공,배수구조물)"/>
      <sheetName val="공종별_수량"/>
      <sheetName val="1공구_단가_(정원)"/>
      <sheetName val="1공구_단가_(산광)"/>
      <sheetName val="1공구_단가_(용호)"/>
      <sheetName val="간지_(2)"/>
      <sheetName val="2공구_단가(인성)"/>
      <sheetName val="2공구_단가(대동)"/>
      <sheetName val="2공구_단가(산광)"/>
      <sheetName val="중기조종사_단위단가"/>
      <sheetName val="토공유동표(전체_당초)"/>
      <sheetName val="맨홀수량산출"/>
      <sheetName val="내역5"/>
      <sheetName val="위치조서"/>
      <sheetName val="명세표(콘크리트) (3)"/>
      <sheetName val="BID"/>
      <sheetName val="2000년1차"/>
      <sheetName val="금호"/>
      <sheetName val="우수공,맨홀,집수정"/>
      <sheetName val="설계조건"/>
      <sheetName val="제출내역 (2)"/>
      <sheetName val="내역서 (2)"/>
      <sheetName val="배수관연장조서"/>
      <sheetName val="명세서"/>
      <sheetName val="수량집계"/>
      <sheetName val="시노"/>
      <sheetName val="ABUT수량-A1"/>
      <sheetName val="안정검토"/>
      <sheetName val="inputdata"/>
      <sheetName val="백암비스타내역"/>
      <sheetName val="98수문일위"/>
      <sheetName val="말뚝설계"/>
      <sheetName val="교각계산"/>
      <sheetName val="일위목록"/>
      <sheetName val="배수공"/>
      <sheetName val="안양동교 1안"/>
      <sheetName val="총괄집계표"/>
      <sheetName val="물가대비표"/>
      <sheetName val="요율"/>
      <sheetName val="내역원본"/>
      <sheetName val="중기명"/>
      <sheetName val="주민번호"/>
      <sheetName val="sand토적"/>
      <sheetName val="소야공정계획표"/>
      <sheetName val="1공구원가계산서"/>
      <sheetName val="품셈TABLE"/>
      <sheetName val="DATA"/>
      <sheetName val="대비2"/>
      <sheetName val="CT"/>
      <sheetName val="이월"/>
      <sheetName val="A1"/>
      <sheetName val="C3"/>
      <sheetName val="S0"/>
      <sheetName val="갑지"/>
      <sheetName val="가중치"/>
      <sheetName val="맨홀수량산출(A-LINE)"/>
      <sheetName val="6차2회변경내역서"/>
      <sheetName val="Mc1"/>
      <sheetName val="노임 단가"/>
      <sheetName val="단가산출서(기계)"/>
      <sheetName val="초곡1교(일반)"/>
      <sheetName val="단가산출서"/>
      <sheetName val="2004년䀠공정표(터널공)"/>
      <sheetName val="적용2042"/>
      <sheetName val="날개벽(좌,우=45도,75도)"/>
      <sheetName val="진주방향"/>
      <sheetName val="일위대가표"/>
      <sheetName val="플랜트 설치"/>
      <sheetName val="수량산출서"/>
      <sheetName val="전체"/>
      <sheetName val="샌딩 에폭시 도장"/>
      <sheetName val="노무비"/>
      <sheetName val="변경내역"/>
      <sheetName val="경비"/>
      <sheetName val="4)유동표"/>
      <sheetName val="원가서"/>
      <sheetName val="흥양2교토공집계표"/>
      <sheetName val="실행간접비"/>
      <sheetName val="일위대가(1)"/>
      <sheetName val="방수"/>
      <sheetName val="학생내역"/>
      <sheetName val="우선실시설계(토목)"/>
      <sheetName val="우선실시설계(건축)"/>
      <sheetName val="2공구하도급내역서"/>
      <sheetName val="FB25JN"/>
      <sheetName val="점수계산1-2"/>
      <sheetName val="3련 BOX"/>
      <sheetName val="산출내역(4월)"/>
      <sheetName val="산출내역(5월) (2)"/>
      <sheetName val="을_2"/>
      <sheetName val="을_1"/>
      <sheetName val="콘크리트타설집계표"/>
      <sheetName val="코드"/>
      <sheetName val="공사기본내용입력"/>
      <sheetName val="간선"/>
      <sheetName val="데리네이타현황"/>
      <sheetName val="참조자료"/>
      <sheetName val="일위(토목)"/>
      <sheetName val="2_대외공문"/>
      <sheetName val="화재_탐지_설비"/>
      <sheetName val="기계경비"/>
      <sheetName val="06 일위대가목록"/>
      <sheetName val="터널조도"/>
      <sheetName val="장비단가"/>
      <sheetName val="증감대비"/>
      <sheetName val="차액보증"/>
      <sheetName val="현장관리비"/>
      <sheetName val="감가상각"/>
      <sheetName val="AS포장복구_"/>
      <sheetName val="앵커(3안)"/>
      <sheetName val="일반수량총괄집계"/>
      <sheetName val="현장별"/>
      <sheetName val="단위수량"/>
      <sheetName val="견적"/>
      <sheetName val="신고조서"/>
      <sheetName val="광주운남을"/>
      <sheetName val="수로BOX"/>
      <sheetName val="VOR"/>
      <sheetName val="제품현황"/>
      <sheetName val="조작대(18)"/>
      <sheetName val="교각토공"/>
      <sheetName val="식재일위대가"/>
      <sheetName val="96노임기준"/>
      <sheetName val="자금총괄"/>
      <sheetName val="변경증감내역서"/>
      <sheetName val="총집계표"/>
      <sheetName val="가시설공(1)"/>
      <sheetName val="프랜트면허"/>
      <sheetName val="토목주소"/>
      <sheetName val="기본단가표"/>
      <sheetName val="원하대비"/>
      <sheetName val="옥외외등집계표"/>
      <sheetName val="내역(중앙)"/>
      <sheetName val="버스운행안내"/>
      <sheetName val="대림경상68억"/>
      <sheetName val="투찰금액"/>
      <sheetName val="Macro1"/>
      <sheetName val="교통대책내역"/>
      <sheetName val="날개벽수량표"/>
      <sheetName val="준공조서갑지"/>
      <sheetName val="금융비용"/>
      <sheetName val="1-41_관부설공산출"/>
      <sheetName val="#2정산"/>
      <sheetName val="잡비"/>
      <sheetName val="guard(mac)"/>
      <sheetName val="가설공사비"/>
      <sheetName val="도로구조공사비"/>
      <sheetName val="도로토공공사비"/>
      <sheetName val="여수토공사비"/>
      <sheetName val="포장(수량)-관로부"/>
      <sheetName val="당사실시1"/>
      <sheetName val="노무,재료"/>
      <sheetName val="적용단위길이"/>
      <sheetName val="피벗테이블데이터분석"/>
      <sheetName val="특수기호강도거푸집"/>
      <sheetName val="종배수관면벽신"/>
      <sheetName val="종배수관(신)"/>
      <sheetName val="자료입력"/>
      <sheetName val="단면치수"/>
      <sheetName val="맨홀토공(3)"/>
      <sheetName val="PAY2002"/>
      <sheetName val="평가데이터"/>
      <sheetName val="일위_파일"/>
      <sheetName val="표준차도부연장집계-ASP"/>
      <sheetName val="팔당터널(1공구)"/>
      <sheetName val="운반공"/>
      <sheetName val="옹벽수량집계"/>
      <sheetName val="날개벽"/>
      <sheetName val="원,1,2차물량"/>
      <sheetName val="단위량당중기"/>
      <sheetName val="자재일람"/>
      <sheetName val="화해(함평)"/>
      <sheetName val="화해(장성)"/>
      <sheetName val="1공구_단가_(정원)1"/>
      <sheetName val="1공구_단가_(산광)1"/>
      <sheetName val="1공구_단가_(용호)1"/>
      <sheetName val="간지_(2)1"/>
      <sheetName val="2공구_단가(인성)1"/>
      <sheetName val="2공구_단가(대동)1"/>
      <sheetName val="2공구_단가(산광)1"/>
      <sheetName val="2004년_공정표(터널공)1"/>
      <sheetName val="2004년_공정표(토공,배수구조물)1"/>
      <sheetName val="공종별_수량1"/>
      <sheetName val="집 계 표"/>
      <sheetName val="토목공사"/>
      <sheetName val="조명시설"/>
      <sheetName val="전문품의"/>
      <sheetName val="기초"/>
      <sheetName val="200"/>
      <sheetName val="정부노임단가"/>
      <sheetName val="우석문틀"/>
      <sheetName val="Sheet6"/>
      <sheetName val="S9"/>
      <sheetName val="S14"/>
      <sheetName val="타공종이기"/>
      <sheetName val="내역서2안"/>
      <sheetName val="통장출금액"/>
      <sheetName val="실행내역서(DCU)"/>
      <sheetName val="MC&amp;다변화"/>
      <sheetName val="단가표"/>
      <sheetName val="공정분류"/>
      <sheetName val="일용노무비지급명세서(7)"/>
      <sheetName val="중기가동(7)"/>
      <sheetName val="간접(90)"/>
      <sheetName val="예산명세서"/>
      <sheetName val="TIE-IN"/>
      <sheetName val=" 갑지"/>
      <sheetName val="공통(20-91)"/>
      <sheetName val="확약서"/>
      <sheetName val="top"/>
      <sheetName val="단가조사"/>
      <sheetName val="JUCK"/>
      <sheetName val="옹벽철근"/>
      <sheetName val="맨홀수량"/>
      <sheetName val="단가 및 재료비"/>
      <sheetName val="중기사용료산출근거"/>
      <sheetName val="T13(P68~72,78)"/>
      <sheetName val="물가시세표"/>
      <sheetName val="6공구(당초)"/>
      <sheetName val="하남내역"/>
      <sheetName val="건축내역"/>
      <sheetName val="실행내역서"/>
      <sheetName val="목록"/>
      <sheetName val="자재단가비교표"/>
      <sheetName val="정거장"/>
      <sheetName val="길내기"/>
      <sheetName val="주안3차A-A"/>
      <sheetName val="토공"/>
      <sheetName val="설계예산서"/>
      <sheetName val="규준틀"/>
      <sheetName val="신천3호용수로"/>
      <sheetName val="원내역"/>
      <sheetName val="입적표"/>
      <sheetName val="내역(창신)"/>
      <sheetName val="바닥판"/>
      <sheetName val="사급자재"/>
      <sheetName val="실행"/>
      <sheetName val="노임이"/>
      <sheetName val="G.R300경비"/>
      <sheetName val="구조물공"/>
      <sheetName val="부대공"/>
      <sheetName val="포장공"/>
      <sheetName val="노무비단가"/>
      <sheetName val="골조시행"/>
      <sheetName val="신우"/>
      <sheetName val="99총공사내역서"/>
      <sheetName val="교대(A1)"/>
      <sheetName val="단면 (2)"/>
      <sheetName val="날개벽(시점좌측)"/>
      <sheetName val="교각1"/>
      <sheetName val="COPING"/>
      <sheetName val="1.설계기준"/>
      <sheetName val="I.설계조건"/>
      <sheetName val="주형"/>
      <sheetName val="3.바닥판설계"/>
      <sheetName val="1.설계조건"/>
      <sheetName val="MOTOR"/>
      <sheetName val="우수"/>
      <sheetName val="주요물량"/>
      <sheetName val="일반수량"/>
      <sheetName val="철거산출근거"/>
      <sheetName val="A LINE"/>
      <sheetName val="가설건물"/>
      <sheetName val="견적의뢰서"/>
      <sheetName val="건강보험 표준보수월액 조견표(04년도)"/>
      <sheetName val="국민연금 표준보수월액 조견표(04년도)"/>
      <sheetName val="물집"/>
    </sheetNames>
    <sheetDataSet>
      <sheetData sheetId="0" refreshError="1">
        <row r="745">
          <cell r="F745">
            <v>922148830.20000005</v>
          </cell>
        </row>
        <row r="746">
          <cell r="F746">
            <v>50000000</v>
          </cell>
        </row>
      </sheetData>
      <sheetData sheetId="1" refreshError="1">
        <row r="5">
          <cell r="D5">
            <v>515989155</v>
          </cell>
        </row>
        <row r="9">
          <cell r="D9">
            <v>103851757</v>
          </cell>
        </row>
        <row r="10">
          <cell r="D10">
            <v>59927453</v>
          </cell>
        </row>
        <row r="11">
          <cell r="D11">
            <v>421813422</v>
          </cell>
        </row>
        <row r="12">
          <cell r="D12">
            <v>12676720</v>
          </cell>
        </row>
        <row r="13">
          <cell r="D13">
            <v>13876834</v>
          </cell>
        </row>
        <row r="16">
          <cell r="D16">
            <v>401608645</v>
          </cell>
        </row>
        <row r="17">
          <cell r="D17">
            <v>787706746</v>
          </cell>
        </row>
        <row r="23">
          <cell r="D23">
            <v>326681153</v>
          </cell>
        </row>
        <row r="27">
          <cell r="D27">
            <v>65750242</v>
          </cell>
        </row>
        <row r="28">
          <cell r="D28">
            <v>38439805</v>
          </cell>
        </row>
        <row r="29">
          <cell r="D29">
            <v>270304714</v>
          </cell>
        </row>
        <row r="30">
          <cell r="D30">
            <v>12676720</v>
          </cell>
        </row>
        <row r="31">
          <cell r="D31">
            <v>4532691</v>
          </cell>
        </row>
        <row r="34">
          <cell r="D34">
            <v>260842209</v>
          </cell>
        </row>
        <row r="35">
          <cell r="D35">
            <v>511469653</v>
          </cell>
        </row>
      </sheetData>
      <sheetData sheetId="2" refreshError="1">
        <row r="174">
          <cell r="F174">
            <v>598915604.60000002</v>
          </cell>
        </row>
        <row r="175">
          <cell r="F175">
            <v>6000000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집계표"/>
      <sheetName val="표지 (3)"/>
      <sheetName val="표지"/>
      <sheetName val="표지 (2)"/>
      <sheetName val="내역서"/>
      <sheetName val="주요자재1"/>
      <sheetName val="주요자재2"/>
      <sheetName val="시멘트골재량"/>
      <sheetName val="구조물골재"/>
      <sheetName val="철근1"/>
      <sheetName val="구조물타공종이월"/>
      <sheetName val="타공종이월"/>
      <sheetName val="철근수량1"/>
      <sheetName val="교각수량"/>
      <sheetName val="토공"/>
      <sheetName val="철근수량2"/>
      <sheetName val="교각집계"/>
      <sheetName val="교각토공"/>
      <sheetName val="교각철근"/>
      <sheetName val="교각집계 (2)"/>
      <sheetName val="교각토공 (2)"/>
      <sheetName val="교각철근 (2)"/>
      <sheetName val="대비"/>
      <sheetName val="제경비"/>
      <sheetName val="내역"/>
      <sheetName val="수량집계"/>
      <sheetName val="수량(교각)"/>
      <sheetName val="수량산출(2)"/>
      <sheetName val="단가(동바리)"/>
      <sheetName val="단가(강재운반)"/>
      <sheetName val="총괄표"/>
      <sheetName val="추진계획"/>
      <sheetName val="추진실적"/>
      <sheetName val="Sheet3"/>
      <sheetName val="공정표"/>
      <sheetName val="일수계산"/>
      <sheetName val="터널공기"/>
      <sheetName val="Sheet1"/>
      <sheetName val="Sheet2"/>
      <sheetName val="업협(토공,철콘)"/>
      <sheetName val="실행예산"/>
      <sheetName val="시방서"/>
      <sheetName val="계약현황"/>
      <sheetName val="간지"/>
      <sheetName val="견적(토공)"/>
      <sheetName val="견적(철콘)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xxxxxx"/>
      <sheetName val="0000"/>
      <sheetName val="현황"/>
      <sheetName val="철콘"/>
      <sheetName val="입찰표지"/>
      <sheetName val="BID"/>
      <sheetName val=" HIT-&gt;HMC 견적(3900)"/>
      <sheetName val="산출내역서"/>
      <sheetName val="입찰안"/>
      <sheetName val="SG"/>
      <sheetName val="한전일위"/>
      <sheetName val="갑지"/>
      <sheetName val="투찰내역"/>
      <sheetName val="실행철강하도"/>
      <sheetName val="현장관리비"/>
      <sheetName val="일위목록"/>
      <sheetName val="합계"/>
      <sheetName val="일위대가목록"/>
      <sheetName val="일위CODE"/>
      <sheetName val="요율"/>
      <sheetName val="후다내역"/>
      <sheetName val="일위대가"/>
      <sheetName val="단가"/>
      <sheetName val="간접비계산"/>
      <sheetName val="Macro1"/>
      <sheetName val="인부신상자료"/>
      <sheetName val="#2_일위대가목록"/>
      <sheetName val="산수배수"/>
      <sheetName val="중기비"/>
      <sheetName val="노무비"/>
      <sheetName val="품셈"/>
      <sheetName val="자재단가"/>
      <sheetName val="일  위  대  가  목  록"/>
      <sheetName val="당초명세(평)"/>
      <sheetName val="원형1호맨홀토공수량"/>
      <sheetName val="일위산출"/>
      <sheetName val="설계가"/>
      <sheetName val="2공구산출내역"/>
      <sheetName val="건설성적"/>
      <sheetName val="세부추진"/>
      <sheetName val="제안서"/>
      <sheetName val="상용보강"/>
      <sheetName val="행정표준(1)"/>
      <sheetName val="행정표준(2)"/>
      <sheetName val="1공구원가계산서"/>
      <sheetName val="1공구산출내역서"/>
      <sheetName val="1유리"/>
      <sheetName val="금액결정"/>
      <sheetName val="원가계산서"/>
      <sheetName val="관급자재"/>
      <sheetName val="장문교(대전)"/>
      <sheetName val="관급"/>
      <sheetName val="장비"/>
      <sheetName val="산근1"/>
      <sheetName val="노무"/>
      <sheetName val="자재"/>
      <sheetName val="간접(90)"/>
      <sheetName val="우배수"/>
      <sheetName val="계산식"/>
      <sheetName val="전체"/>
      <sheetName val="증감내역서"/>
      <sheetName val="단가산출"/>
      <sheetName val="교각토공 _2_"/>
      <sheetName val="운반비요율"/>
      <sheetName val="6. 안전관리비"/>
      <sheetName val="유동표"/>
      <sheetName val="PI"/>
      <sheetName val="품셈총괄표"/>
      <sheetName val="1,2공구원가계산서"/>
      <sheetName val="조명율표"/>
      <sheetName val="2000년1차"/>
      <sheetName val="2000전체분"/>
      <sheetName val="참조"/>
      <sheetName val="#REF"/>
      <sheetName val="INSTR"/>
      <sheetName val="HRSG SMALL07220"/>
      <sheetName val="단가적용"/>
      <sheetName val="저"/>
      <sheetName val="3.공통공사대비"/>
      <sheetName val="간선계산"/>
      <sheetName val="하도내역 (철콘)"/>
      <sheetName val="특기사항"/>
      <sheetName val="조건표"/>
      <sheetName val="지급자재"/>
      <sheetName val="작업일보"/>
      <sheetName val="노무비 근거"/>
      <sheetName val="수정2"/>
      <sheetName val="직노"/>
      <sheetName val="차액보증"/>
      <sheetName val="6PILE  (돌출)"/>
      <sheetName val="조명시설"/>
      <sheetName val="덕전리"/>
      <sheetName val="노임단가"/>
      <sheetName val="1단계"/>
      <sheetName val="일위총괄"/>
      <sheetName val="노임"/>
      <sheetName val="준검 내역서"/>
      <sheetName val="b_balju"/>
      <sheetName val="내역(한신APT)"/>
      <sheetName val="JUCKEYK"/>
      <sheetName val="S0"/>
      <sheetName val="기본설계기준"/>
      <sheetName val="일위"/>
      <sheetName val="견적의뢰서"/>
      <sheetName val="DHEQSUPT"/>
      <sheetName val="TEST1"/>
      <sheetName val="일위대가목록표"/>
      <sheetName val="Macro2"/>
      <sheetName val="입출재고현황 (2)"/>
      <sheetName val="공통가설"/>
      <sheetName val="내역전기"/>
      <sheetName val="일위대가D"/>
      <sheetName val="기초1"/>
      <sheetName val="배수내역"/>
      <sheetName val="48일위"/>
      <sheetName val="조건표 (2)"/>
      <sheetName val="c_balju"/>
      <sheetName val="을"/>
      <sheetName val="물가시세"/>
      <sheetName val="신공항A-9(원가수정)"/>
      <sheetName val="수량산출서"/>
      <sheetName val="집계"/>
      <sheetName val="개거총"/>
      <sheetName val="임율 Data"/>
      <sheetName val="표지1"/>
      <sheetName val="97년 추정"/>
      <sheetName val="코드표"/>
      <sheetName val="작성방법"/>
      <sheetName val="안산기계장치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중기"/>
      <sheetName val="U형개거"/>
      <sheetName val="도급"/>
      <sheetName val="일위대가목차"/>
      <sheetName val="10공구일위"/>
      <sheetName val="3개월-백데이타"/>
      <sheetName val="LG배관재단가"/>
      <sheetName val="다다수전류단가"/>
      <sheetName val="LG유통상품단가표"/>
      <sheetName val="BSD (2)"/>
      <sheetName val="노임조서"/>
      <sheetName val="인원"/>
      <sheetName val="약품공급2"/>
      <sheetName val="1.설계기준"/>
      <sheetName val="수량3"/>
      <sheetName val="별표집계"/>
      <sheetName val="ORIGIN"/>
      <sheetName val="호안사석"/>
      <sheetName val="배수자집"/>
      <sheetName val="설계예산서"/>
      <sheetName val="토공유동표(전체.당초)"/>
      <sheetName val="FORM-0"/>
      <sheetName val="추가예산"/>
      <sheetName val="목차 "/>
      <sheetName val="일위산출근거"/>
      <sheetName val="표준건축비"/>
      <sheetName val="2터널시점"/>
      <sheetName val="공정집계_국별"/>
      <sheetName val="단위단가"/>
      <sheetName val="Total"/>
      <sheetName val="예산총괄"/>
      <sheetName val="유입량"/>
      <sheetName val="CTEMCOST"/>
      <sheetName val="IT-BAT"/>
      <sheetName val="수문일위1"/>
      <sheetName val="단면 (2)"/>
      <sheetName val="단가표"/>
      <sheetName val="일일"/>
      <sheetName val="#2정산"/>
      <sheetName val="A1"/>
      <sheetName val="일위단가"/>
      <sheetName val="표지_(3)"/>
      <sheetName val="표지_(2)"/>
      <sheetName val="교각집계_(2)"/>
      <sheetName val="교각토공_(2)"/>
      <sheetName val="교각철근_(2)"/>
      <sheetName val="첨부1"/>
      <sheetName val="산출근거"/>
      <sheetName val="입력데이타"/>
      <sheetName val="업체별기성내역"/>
      <sheetName val="실행대비"/>
      <sheetName val="잡비"/>
      <sheetName val="이월"/>
      <sheetName val="SLAB근거-1"/>
      <sheetName val="공사비증감"/>
      <sheetName val="배수공"/>
      <sheetName val="8.PILE  (돌출)"/>
      <sheetName val="유치원내역"/>
      <sheetName val="포장(수량)-관로부"/>
      <sheetName val="P_RPTB04_산근"/>
      <sheetName val="하도금액분계"/>
      <sheetName val="견적"/>
      <sheetName val="철거산출근거"/>
      <sheetName val="설계"/>
      <sheetName val="WORK"/>
      <sheetName val="외주대비_-석축"/>
      <sheetName val="외주대비-구조물_(2)"/>
      <sheetName val="견적표지_(3)"/>
      <sheetName val="_HIT-&gt;HMC_견적(3900)"/>
      <sheetName val="일__위__대__가__목__록"/>
      <sheetName val="교각토공__2_"/>
      <sheetName val="6__안전관리비"/>
      <sheetName val="3_공통공사대비"/>
      <sheetName val="HRSG_SMALL07220"/>
      <sheetName val="준검_내역서"/>
      <sheetName val="97년_추정"/>
      <sheetName val="6PILE__(돌출)"/>
      <sheetName val="음성방향"/>
      <sheetName val="일위(PN)"/>
      <sheetName val="BND"/>
      <sheetName val="공사내역서(을)실행"/>
      <sheetName val="기성갑지"/>
      <sheetName val="DANGA"/>
      <sheetName val="기본단가표"/>
      <sheetName val="8.현장관리비"/>
      <sheetName val="7.안전관리비"/>
      <sheetName val="직접비"/>
      <sheetName val="건장설비"/>
      <sheetName val="교통대책내역"/>
      <sheetName val="인사자료총집계"/>
      <sheetName val="단면가정"/>
      <sheetName val="인명부"/>
      <sheetName val="토공사"/>
      <sheetName val="7. 현장관리비 "/>
      <sheetName val="중기일위대가"/>
      <sheetName val="재료비"/>
      <sheetName val="일위대가표48"/>
      <sheetName val="제경비산출서"/>
      <sheetName val="장비단가"/>
      <sheetName val="수량산출"/>
      <sheetName val="기계내역"/>
      <sheetName val="1.설계조건"/>
      <sheetName val="공량산출서"/>
      <sheetName val="유림골조"/>
      <sheetName val="공통부대비"/>
      <sheetName val="사업관리"/>
      <sheetName val="운반"/>
      <sheetName val="물가자료"/>
      <sheetName val="적현로"/>
      <sheetName val="4.일위대가집계"/>
      <sheetName val="노무비 "/>
      <sheetName val="ABUT수량-A1"/>
      <sheetName val="2000용수잠관-수량집계"/>
      <sheetName val="환기시설"/>
      <sheetName val="조명"/>
      <sheetName val="점보전력사용"/>
      <sheetName val="단면"/>
      <sheetName val="배수처리"/>
      <sheetName val="입력자료(노무비)"/>
      <sheetName val="INPUT"/>
      <sheetName val="DATE"/>
      <sheetName val="토공(1)"/>
      <sheetName val="차수공(1)"/>
      <sheetName val="기본단가"/>
      <sheetName val="1. 설계조건 2.단면가정 3. 하중계산"/>
      <sheetName val="DATA 입력란"/>
      <sheetName val="토목품셈"/>
      <sheetName val="구조     ."/>
      <sheetName val="DATA"/>
      <sheetName val="b_balju (2)"/>
      <sheetName val="b_gunmul"/>
      <sheetName val="전기"/>
      <sheetName val="효율표"/>
      <sheetName val="수량분개내역"/>
      <sheetName val="경상비"/>
      <sheetName val="전문하도급"/>
      <sheetName val="교량전기"/>
      <sheetName val="평가데이터"/>
      <sheetName val="MOTOR"/>
      <sheetName val="현장관리비 산출내역"/>
      <sheetName val="가스"/>
      <sheetName val="내역표지"/>
      <sheetName val="양수장(기계)"/>
      <sheetName val="결재난"/>
      <sheetName val="tggwan(mac)"/>
      <sheetName val="금액내역서"/>
      <sheetName val="간 지1"/>
      <sheetName val="(원)기흥상갈"/>
      <sheetName val="만년달력"/>
      <sheetName val="단위중량"/>
      <sheetName val="인사자료"/>
      <sheetName val="내역(2000년)"/>
      <sheetName val="FB25JN"/>
      <sheetName val="중기조종사 단위단가"/>
      <sheetName val="(당평)자재"/>
      <sheetName val="총괄내역서"/>
      <sheetName val="날개벽수량표"/>
      <sheetName val="단위량당중기"/>
      <sheetName val="시화점실행"/>
      <sheetName val="예가표"/>
      <sheetName val="파이프류"/>
      <sheetName val="프랜트면허"/>
      <sheetName val="토목주소"/>
      <sheetName val="설계명세서"/>
      <sheetName val="내역서 제출"/>
      <sheetName val="자료입력"/>
      <sheetName val="마산방향철근집계"/>
      <sheetName val="진주방향"/>
      <sheetName val="청천내"/>
      <sheetName val="대로근거"/>
      <sheetName val="중로근거"/>
      <sheetName val="SHL"/>
      <sheetName val="실행내역"/>
      <sheetName val="금리계산"/>
      <sheetName val="설계내역"/>
      <sheetName val="2"/>
      <sheetName val="건설실행"/>
      <sheetName val="실행내역서 "/>
      <sheetName val="경영상태"/>
      <sheetName val="공사비예산서(토목분)"/>
      <sheetName val="5. 현장관리비(new) "/>
      <sheetName val="금융비용"/>
      <sheetName val="Customer Databas"/>
      <sheetName val="일위대가(1)"/>
      <sheetName val="일위(시설)"/>
      <sheetName val="일위목록데이타"/>
      <sheetName val="돈암사업"/>
      <sheetName val="2.2_오피스텔(12~32F)"/>
      <sheetName val="설내역서 "/>
      <sheetName val="1"/>
      <sheetName val="우수"/>
      <sheetName val="현장별"/>
      <sheetName val="간접비"/>
      <sheetName val="기본일위"/>
      <sheetName val="산출내역서집계표"/>
      <sheetName val="5_ 현장관리비_new_ "/>
      <sheetName val="콘크리트타설집계표"/>
      <sheetName val="인계"/>
      <sheetName val="일H35Y4"/>
      <sheetName val="lab"/>
      <sheetName val="초기화면"/>
      <sheetName val="여과지동"/>
      <sheetName val="기초자료"/>
      <sheetName val="경산"/>
      <sheetName val="기자재비"/>
      <sheetName val="교각계산"/>
      <sheetName val="700seg"/>
      <sheetName val="화재 탐지 설비"/>
      <sheetName val="날개벽(시점좌측)"/>
      <sheetName val="맨홀수량산출"/>
      <sheetName val="개산공사비"/>
      <sheetName val="COVER-P"/>
      <sheetName val="부하계산서"/>
      <sheetName val="식재가격"/>
      <sheetName val="식재총괄"/>
      <sheetName val="일반공사"/>
      <sheetName val="자동제어"/>
      <sheetName val="화전내"/>
      <sheetName val="공사원가계산서"/>
      <sheetName val="재료집계표"/>
      <sheetName val="자재일람"/>
      <sheetName val="방배동내역(리라)"/>
      <sheetName val="현장경비"/>
      <sheetName val="건축공사집계표"/>
      <sheetName val="방배동내역 (총괄)"/>
      <sheetName val="부대공사총괄"/>
      <sheetName val="단가산출(T)"/>
      <sheetName val="일위집계(기존)"/>
      <sheetName val="측량요율"/>
      <sheetName val="자재대"/>
      <sheetName val="점검총괄"/>
      <sheetName val="일위대가목록(ems)"/>
      <sheetName val="인원계획"/>
      <sheetName val="BQ"/>
      <sheetName val="일위대가집계"/>
      <sheetName val="단가대비표"/>
      <sheetName val="대치판정"/>
      <sheetName val="이형관중량"/>
      <sheetName val="일위대가(목록)"/>
      <sheetName val="산근(목록)"/>
      <sheetName val="70%"/>
      <sheetName val="시중노임단가"/>
      <sheetName val="정렬"/>
      <sheetName val="일위총괄표"/>
      <sheetName val="격점별물량"/>
      <sheetName val="A LINE"/>
      <sheetName val="세부내역서"/>
      <sheetName val="기계"/>
      <sheetName val="우석문틀"/>
      <sheetName val="Temporary Mooring"/>
      <sheetName val="공문"/>
      <sheetName val="7.PILE  (돌출)"/>
      <sheetName val="품셈TABLE"/>
      <sheetName val="2.대외공문"/>
      <sheetName val="252K444"/>
      <sheetName val="경비2내역"/>
      <sheetName val="U-TYPE(1)"/>
      <sheetName val="N賃率-職"/>
      <sheetName val="원도급"/>
      <sheetName val="하도급"/>
      <sheetName val="RE9604"/>
      <sheetName val="내역서2안"/>
      <sheetName val="하중계산"/>
      <sheetName val="철근량"/>
      <sheetName val="일위대가 집계표"/>
      <sheetName val="특수선일위대가"/>
      <sheetName val="일용직6월"/>
      <sheetName val="입력정보"/>
      <sheetName val="설 계"/>
      <sheetName val="차수"/>
      <sheetName val="월별손익"/>
      <sheetName val="COVER"/>
      <sheetName val=" 갑지"/>
      <sheetName val="플랜트 설치"/>
      <sheetName val="경비"/>
      <sheetName val="총괄"/>
      <sheetName val="양덕동"/>
      <sheetName val="기성내역"/>
      <sheetName val="추가일위대가"/>
      <sheetName val="노무비_근거"/>
      <sheetName val="중기조종사_단위단가"/>
      <sheetName val="단면_(2)"/>
      <sheetName val="하도내역_(철콘)"/>
      <sheetName val="임율_Data"/>
      <sheetName val="1_설계기준"/>
      <sheetName val="BSD_(2)"/>
      <sheetName val="조건표_(2)"/>
      <sheetName val="입출재고현황_(2)"/>
      <sheetName val="목차_"/>
      <sheetName val="법면"/>
      <sheetName val="부대공"/>
      <sheetName val="구조물공"/>
      <sheetName val="포장공"/>
      <sheetName val="배수공1"/>
      <sheetName val="1.취수장"/>
      <sheetName val="7__현장관리비_"/>
      <sheetName val="일용직"/>
      <sheetName val="Sheet5"/>
      <sheetName val="집 계 표"/>
      <sheetName val="계측기"/>
      <sheetName val="인천제철"/>
      <sheetName val="입력"/>
      <sheetName val="갑지(추정)"/>
      <sheetName val="CONCRETE"/>
      <sheetName val="총 원가계산"/>
      <sheetName val="전도금월정금액"/>
      <sheetName val="주요항목별"/>
      <sheetName val="원가계산서(변경)"/>
      <sheetName val="터널대가"/>
      <sheetName val="관개"/>
      <sheetName val="9.1지하2층하부보"/>
      <sheetName val="J直材4"/>
      <sheetName val="현장일반사항"/>
      <sheetName val="일대"/>
      <sheetName val="증감대비"/>
      <sheetName val="단계별내역 (2)"/>
      <sheetName val="데이타"/>
      <sheetName val="식재인부"/>
      <sheetName val="수리결과"/>
      <sheetName val="코드"/>
      <sheetName val="일위대가(가설)"/>
      <sheetName val="소방"/>
      <sheetName val="골조"/>
      <sheetName val="퍼스트"/>
      <sheetName val="변경내역"/>
      <sheetName val="남양내역"/>
      <sheetName val="실행내역_원본"/>
      <sheetName val="Sheet4"/>
      <sheetName val="기초단가"/>
      <sheetName val="입력데이타(비인쇄용)"/>
      <sheetName val="자  재"/>
      <sheetName val="건축외주"/>
      <sheetName val="동천하상준설"/>
      <sheetName val="실행(ALT1)"/>
      <sheetName val="환율change"/>
      <sheetName val="GRDBS"/>
      <sheetName val="견적대비표"/>
      <sheetName val="Y-WORK"/>
      <sheetName val="4 LINE"/>
      <sheetName val="7 th"/>
      <sheetName val="C10집계2"/>
      <sheetName val="노원열병합  건축공사기성내역서"/>
      <sheetName val="개요"/>
      <sheetName val="케이블규격"/>
      <sheetName val="COVERSHEET"/>
      <sheetName val="할증 "/>
      <sheetName val="개인별 순위표"/>
      <sheetName val="CM 1"/>
      <sheetName val="전기실-1"/>
      <sheetName val="ROOF(ALKALI)"/>
      <sheetName val="4.일위대가"/>
      <sheetName val="제수변수량"/>
      <sheetName val="일위대가목록(기계)"/>
      <sheetName val="목차"/>
      <sheetName val="외주대비 -석축_x0000__x0000__x0000__x0000__x0000__x0012_[후다내역.XLS]견적표지 (3"/>
      <sheetName val="표지_(3)1"/>
      <sheetName val="표지_(2)1"/>
      <sheetName val="교각집계_(2)1"/>
      <sheetName val="교각토공_(2)1"/>
      <sheetName val="교각철근_(2)1"/>
      <sheetName val="외주대비_-석축1"/>
      <sheetName val="외주대비-구조물_(2)1"/>
      <sheetName val="견적표지_(3)1"/>
      <sheetName val="_HIT-&gt;HMC_견적(3900)1"/>
      <sheetName val="일__위__대__가__목__록1"/>
      <sheetName val="교각토공__2_1"/>
      <sheetName val="3_공통공사대비1"/>
      <sheetName val="6__안전관리비1"/>
      <sheetName val="6PILE__(돌출)1"/>
      <sheetName val="HRSG_SMALL072201"/>
      <sheetName val="준검_내역서1"/>
      <sheetName val="97년_추정1"/>
      <sheetName val="2차전체변경예정_(2)"/>
      <sheetName val="토공유동표(전체_당초)"/>
      <sheetName val="b_balju_(2)"/>
      <sheetName val="8_PILE__(돌출)"/>
      <sheetName val="8_현장관리비"/>
      <sheetName val="7_안전관리비"/>
      <sheetName val="선정요령"/>
      <sheetName val="2.2 띠장의 설계"/>
      <sheetName val="설비"/>
      <sheetName val="흥양2교토공집계표"/>
      <sheetName val="Cod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/>
      <sheetData sheetId="184"/>
      <sheetData sheetId="185"/>
      <sheetData sheetId="186"/>
      <sheetData sheetId="187"/>
      <sheetData sheetId="188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HMEN"/>
      <sheetName val="#REF"/>
      <sheetName val="1,2공구원가계산서"/>
      <sheetName val="2공구산출내역"/>
      <sheetName val="1공구산출내역서"/>
      <sheetName val="자재일람"/>
      <sheetName val="실행(1)"/>
      <sheetName val="집계표"/>
      <sheetName val="철거산출근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입찰안"/>
      <sheetName val="적격"/>
      <sheetName val="평가"/>
      <sheetName val="적정"/>
      <sheetName val="관리"/>
      <sheetName val="표지"/>
      <sheetName val="총괄"/>
      <sheetName val="내역"/>
      <sheetName val="하도"/>
      <sheetName val="별지"/>
      <sheetName val="견적"/>
      <sheetName val="조사"/>
      <sheetName val="합의서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조명율표"/>
      <sheetName val="투찰내역"/>
      <sheetName val="2000년1차"/>
      <sheetName val="2000전체분"/>
      <sheetName val="교통대책내역"/>
      <sheetName val="집계표"/>
      <sheetName val="조경일람"/>
      <sheetName val="제경비"/>
      <sheetName val="내역서"/>
      <sheetName val="부대공사비"/>
      <sheetName val="CALCULATION"/>
      <sheetName val="BID"/>
      <sheetName val="SLAB데이터"/>
      <sheetName val="조명일위"/>
      <sheetName val="단가일람"/>
      <sheetName val="간접1"/>
      <sheetName val="99총공사내역서"/>
      <sheetName val="퍼스트"/>
      <sheetName val="차액보증"/>
      <sheetName val="#REF"/>
      <sheetName val="원가계산서"/>
      <sheetName val="지질조사"/>
      <sheetName val="정부노임단가"/>
      <sheetName val="실행내역"/>
      <sheetName val="Total 단위경유량집계"/>
      <sheetName val="DANGA"/>
      <sheetName val="일위대가"/>
      <sheetName val="설계조건"/>
      <sheetName val="실행철강하도"/>
      <sheetName val="접지수량"/>
      <sheetName val="노임"/>
      <sheetName val="RE9604"/>
      <sheetName val="약품공급2"/>
      <sheetName val="sheet1"/>
      <sheetName val="MOTOR"/>
      <sheetName val="전체제잡비"/>
      <sheetName val="C1ㅇ"/>
      <sheetName val="마산월령동골조물량변경"/>
      <sheetName val="조명시설"/>
      <sheetName val="산근"/>
      <sheetName val="1,2공구원가계산서"/>
      <sheetName val="2공구산출내역"/>
      <sheetName val="1공구산출내역서"/>
      <sheetName val="기계경비일람"/>
      <sheetName val="기계경비(시간당)"/>
      <sheetName val="구조물공"/>
      <sheetName val="부대공"/>
      <sheetName val="배수공"/>
      <sheetName val="토공"/>
      <sheetName val="포장공"/>
      <sheetName val="토공유동표(전체.당초)"/>
      <sheetName val="총공사내역서"/>
      <sheetName val="SIL98"/>
      <sheetName val="내역서(전기)"/>
      <sheetName val="기본단가표"/>
      <sheetName val="재료집계표"/>
      <sheetName val="단가"/>
      <sheetName val="준검 내역서"/>
      <sheetName val="교각1"/>
      <sheetName val="DB"/>
      <sheetName val="건축내역"/>
      <sheetName val="내역(원안-대안)"/>
      <sheetName val="항목(1)"/>
      <sheetName val="총괄표"/>
      <sheetName val="금액내역서"/>
      <sheetName val="품셈TABLE"/>
      <sheetName val="노임단가"/>
      <sheetName val="일위목록"/>
      <sheetName val="요율"/>
      <sheetName val="1001"/>
      <sheetName val="당진1,2호기전선관설치및접지4차공사내역서-을지"/>
      <sheetName val="기계내역서"/>
      <sheetName val="1.수인터널"/>
      <sheetName val="대포2교접속"/>
      <sheetName val="천방교접속"/>
      <sheetName val="자재일람"/>
      <sheetName val="하남내역"/>
      <sheetName val="N賃率-職"/>
      <sheetName val="공사개요"/>
      <sheetName val="매입세율"/>
      <sheetName val="적점"/>
      <sheetName val="일반공사"/>
      <sheetName val="NYS"/>
      <sheetName val="잡철물"/>
      <sheetName val="단위단가"/>
      <sheetName val="수량산출서"/>
      <sheetName val="5회토적"/>
      <sheetName val="공사비예산서(토목분)"/>
      <sheetName val="관급"/>
      <sheetName val="현장설명"/>
      <sheetName val="인부노임"/>
      <sheetName val="ABUT수량-A1"/>
      <sheetName val="제안서"/>
      <sheetName val="행정표준(1)"/>
      <sheetName val="행정표준(2)"/>
      <sheetName val="산출근거"/>
      <sheetName val="BH-1 (2)"/>
      <sheetName val="금융비용"/>
      <sheetName val="공문"/>
      <sheetName val="설비2차"/>
      <sheetName val="자료"/>
      <sheetName val="작성방법"/>
      <sheetName val="hvac(제어동)"/>
      <sheetName val="도급"/>
      <sheetName val="표  지"/>
      <sheetName val="운반비"/>
      <sheetName val="2000양배"/>
      <sheetName val="내역(중앙)"/>
      <sheetName val="관리비비계상"/>
      <sheetName val="예가내역서"/>
      <sheetName val="경비2내역"/>
      <sheetName val="문학간접"/>
      <sheetName val="1.설계조건"/>
      <sheetName val="조도계산서 (도서)"/>
      <sheetName val="타공종이기"/>
      <sheetName val="운반"/>
      <sheetName val="001"/>
      <sheetName val="4.전기"/>
      <sheetName val="오저간내역서"/>
      <sheetName val="현장지지물물량"/>
      <sheetName val="대전21토목내역서"/>
      <sheetName val="말뚝지지력산정"/>
      <sheetName val="예산서"/>
      <sheetName val="I.설계조건"/>
      <sheetName val="참조-(1)"/>
      <sheetName val="원가계산서구조조정"/>
      <sheetName val="터파기및재료"/>
      <sheetName val="초기화면"/>
      <sheetName val="폐기물"/>
      <sheetName val="인원계획"/>
      <sheetName val="이형관"/>
      <sheetName val="노원열병합  건축공사기성내역서"/>
      <sheetName val="간접비계산"/>
      <sheetName val="직노"/>
      <sheetName val="ITEM"/>
      <sheetName val="결재갑지"/>
      <sheetName val="앉음벽 (2)"/>
      <sheetName val="6호기"/>
      <sheetName val="직공비"/>
      <sheetName val="총괄내역서"/>
      <sheetName val="일위대가표"/>
      <sheetName val="98지급계획"/>
      <sheetName val="적용단가"/>
      <sheetName val="분뇨"/>
      <sheetName val="보고서 기기리스트"/>
      <sheetName val="세부내역"/>
      <sheetName val="DATA"/>
      <sheetName val="산출내역서"/>
      <sheetName val="데이타"/>
      <sheetName val="할증"/>
      <sheetName val="3련 BOX"/>
      <sheetName val="EUPDAT2"/>
      <sheetName val="간이영수증"/>
      <sheetName val="TOT"/>
      <sheetName val="단가산출"/>
      <sheetName val="일반부표"/>
      <sheetName val="조경"/>
      <sheetName val="간접(90)"/>
      <sheetName val="참조"/>
      <sheetName val="ancillary"/>
      <sheetName val="실행(1)"/>
      <sheetName val="전기내역서(총계)"/>
      <sheetName val="견적조건"/>
      <sheetName val="접지1종"/>
      <sheetName val="전기"/>
      <sheetName val="토공A"/>
      <sheetName val="7. 현장관리비 "/>
      <sheetName val="6. 안전관리비"/>
      <sheetName val="Resource2"/>
      <sheetName val="_HIT__HMC 견적_3900_"/>
      <sheetName val="구조물견적서"/>
      <sheetName val="예산변경원인분석"/>
      <sheetName val="입력데이타"/>
      <sheetName val="금호"/>
      <sheetName val="날개벽수량표"/>
      <sheetName val="plan&amp;section of foundation"/>
      <sheetName val="pile bearing capa &amp; arrenge"/>
      <sheetName val="working load at the btm ft."/>
      <sheetName val="stability check"/>
      <sheetName val="design criteria"/>
      <sheetName val="마산방향"/>
      <sheetName val="진주방향"/>
      <sheetName val="설계내역서"/>
      <sheetName val="여과지동"/>
      <sheetName val="기초자료"/>
      <sheetName val="입력"/>
      <sheetName val="품셈"/>
      <sheetName val="일위대가목록"/>
      <sheetName val="예산총괄"/>
      <sheetName val="COVER"/>
      <sheetName val="배수내역"/>
      <sheetName val="우수관매설및 우수받이"/>
      <sheetName val="소야공정계획표"/>
      <sheetName val="측구터파기공수량집계"/>
      <sheetName val="배수공 시멘트 및 골재량 산출"/>
      <sheetName val="을-ATYPE"/>
      <sheetName val="제1호단위수량"/>
      <sheetName val="대비"/>
      <sheetName val="경비"/>
      <sheetName val="EBSDATA"/>
      <sheetName val="자재단가비교표"/>
      <sheetName val="단가대비표"/>
      <sheetName val="기초일위"/>
      <sheetName val="시설일위"/>
      <sheetName val="증감내역서"/>
      <sheetName val="코드표"/>
      <sheetName val="여수토토적"/>
      <sheetName val="구조물수량집계표"/>
      <sheetName val="사업전망"/>
      <sheetName val="현장업무"/>
      <sheetName val="PIPING"/>
      <sheetName val="MSS 2"/>
      <sheetName val="전주2本1"/>
      <sheetName val="신호등일위대가"/>
      <sheetName val="프로젝트"/>
      <sheetName val="보증수수료산출"/>
      <sheetName val="도급-집계"/>
      <sheetName val="을"/>
      <sheetName val="2.1  노무비 평균단가산출"/>
      <sheetName val="명세서"/>
      <sheetName val="A-4"/>
      <sheetName val="제출내역 (2)"/>
      <sheetName val="전체"/>
      <sheetName val="I一般比"/>
      <sheetName val="Sheet3"/>
      <sheetName val="내역_ver1.0"/>
      <sheetName val="적용표"/>
      <sheetName val="재료비"/>
      <sheetName val="토목주소"/>
      <sheetName val="내   역"/>
      <sheetName val="INPUT"/>
      <sheetName val="토목내역"/>
      <sheetName val="사급자재"/>
      <sheetName val="갑지"/>
      <sheetName val="일위집계(기존)"/>
      <sheetName val="설계서(7)"/>
      <sheetName val="예산서(6)"/>
      <sheetName val="11.우각부 보강"/>
      <sheetName val="조건표"/>
      <sheetName val="기초수량집"/>
      <sheetName val="현장관리비"/>
      <sheetName val="상-교대(A1-A2)"/>
      <sheetName val="교량"/>
      <sheetName val="배수내역 (2)"/>
      <sheetName val="횡배위치"/>
      <sheetName val="분전반"/>
      <sheetName val="자재단가"/>
      <sheetName val="원가"/>
      <sheetName val="설계예산서"/>
      <sheetName val="ilch"/>
      <sheetName val="소포내역 (2)"/>
      <sheetName val="200"/>
      <sheetName val="역T형옹벽단위수량"/>
      <sheetName val="산출내역서집계표"/>
      <sheetName val="가격조사서"/>
      <sheetName val="검암내역"/>
      <sheetName val="Macro(차단기)"/>
      <sheetName val="신림자금"/>
      <sheetName val="단가조사-2"/>
      <sheetName val="설계"/>
      <sheetName val="8설7발"/>
      <sheetName val="결과조달"/>
      <sheetName val="공사원가계산서"/>
      <sheetName val="추가예산"/>
      <sheetName val="내역(창신)"/>
      <sheetName val="11.산출(전열)"/>
      <sheetName val="6.산출(동력)"/>
      <sheetName val="7.산출(TRAY)"/>
      <sheetName val="부재예실1월"/>
      <sheetName val="5호광장_(만점)"/>
      <sheetName val="인천국제_(만점)_(2)"/>
      <sheetName val="Total_단위경유량집계"/>
      <sheetName val="준검_내역서"/>
      <sheetName val="토공유동표(전체_당초)"/>
      <sheetName val="1_수인터널"/>
      <sheetName val="일위대가(1)"/>
      <sheetName val="기계공사"/>
      <sheetName val="봉양~조차장간고하개명(신설)"/>
      <sheetName val="일용노임단가"/>
      <sheetName val="원계약고시공및준비구분"/>
      <sheetName val="99월별경비계획"/>
      <sheetName val="자재단가표"/>
      <sheetName val="Macro1"/>
      <sheetName val="type-F"/>
      <sheetName val="일위대가(가설)"/>
      <sheetName val="용소리교"/>
      <sheetName val="토목"/>
      <sheetName val="플랜트 설치"/>
      <sheetName val="공통가설"/>
      <sheetName val="재료"/>
      <sheetName val="일위"/>
      <sheetName val="장비단가표"/>
      <sheetName val="저장소"/>
      <sheetName val="내역집계"/>
      <sheetName val="직접경비호표"/>
      <sheetName val="중기일위대가"/>
      <sheetName val="bearing"/>
      <sheetName val="소비자가"/>
      <sheetName val="Total"/>
      <sheetName val="01AC"/>
      <sheetName val="정화조내역"/>
      <sheetName val="연결임시"/>
      <sheetName val="13LPMCC"/>
      <sheetName val="시멘트"/>
      <sheetName val="물량표S"/>
      <sheetName val="원가+내역"/>
      <sheetName val="JUCKEYK"/>
      <sheetName val="A 견적"/>
      <sheetName val="전기일위목록"/>
      <sheetName val="lee"/>
      <sheetName val="집계표소트"/>
      <sheetName val="노임단가표"/>
      <sheetName val="5.산출(전력)"/>
      <sheetName val="광산내역"/>
      <sheetName val="내역원본"/>
      <sheetName val="제품원재"/>
      <sheetName val="소방사항"/>
      <sheetName val="70%"/>
      <sheetName val="단가집"/>
      <sheetName val="건설성적"/>
      <sheetName val="WORK"/>
      <sheetName val="99-0002"/>
      <sheetName val="기성내역"/>
      <sheetName val="전기실-1"/>
      <sheetName val="건축공사"/>
      <sheetName val="데리네이타현황"/>
      <sheetName val="갑지(추정)"/>
      <sheetName val="인사자료총집계"/>
      <sheetName val="6PILE  (돌출)"/>
      <sheetName val="부대내역"/>
      <sheetName val="TYPE-A"/>
      <sheetName val=" HIT-&gt;HMC 견적(3900)"/>
      <sheetName val="단가조건(02년)"/>
      <sheetName val="수량산출서(전력간선_지하1)"/>
      <sheetName val="수량산출서(전력간선_지하발전)"/>
      <sheetName val="수량산출서(전력간선_지하D.C)"/>
      <sheetName val="수량산출서(전력간선_동관)"/>
      <sheetName val="수량산출서(전력간선_서관)"/>
      <sheetName val="수량산출서(전력간선_TRAY)"/>
      <sheetName val="수량산출서(특고압케이블)"/>
      <sheetName val="수량산출서(전열)"/>
      <sheetName val="편입토지조서"/>
      <sheetName val="배수통관(좌)"/>
      <sheetName val="SLAB"/>
      <sheetName val="전라자금"/>
      <sheetName val="기기리스트"/>
      <sheetName val="단가조사표"/>
      <sheetName val="내역(가지)"/>
      <sheetName val="전기일위대가"/>
      <sheetName val="투찰추정"/>
      <sheetName val="검토"/>
      <sheetName val="INPUT-DATA"/>
      <sheetName val="총괄-1"/>
      <sheetName val="시설물일위"/>
      <sheetName val="목차 "/>
      <sheetName val="화재 탐지 설비"/>
      <sheetName val="CORE#2"/>
      <sheetName val="전 기"/>
      <sheetName val="관급자재"/>
      <sheetName val="현장관리비참조"/>
      <sheetName val="SHEET PILE단가"/>
      <sheetName val="수정2"/>
      <sheetName val="b_balju"/>
      <sheetName val="원가총괄"/>
      <sheetName val="귀래 설계 공내역서"/>
      <sheetName val="FM"/>
      <sheetName val="내역표지"/>
      <sheetName val="재집"/>
      <sheetName val="총"/>
      <sheetName val="물량표"/>
      <sheetName val="오산갈곳"/>
      <sheetName val="견적서"/>
      <sheetName val="unit 4"/>
      <sheetName val="asd"/>
      <sheetName val="BH_1 _2_"/>
      <sheetName val="중기"/>
      <sheetName val="현금흐름"/>
      <sheetName val="별첨1-임식"/>
      <sheetName val="기본자료"/>
      <sheetName val="부속동"/>
      <sheetName val="APT"/>
      <sheetName val="구간별관경"/>
      <sheetName val="spc 배관견적"/>
      <sheetName val="C97상"/>
      <sheetName val="기초코드"/>
      <sheetName val="바닥판"/>
      <sheetName val="입력DATA"/>
      <sheetName val="지불내역(자재외)"/>
      <sheetName val="동방설계서"/>
      <sheetName val="1.취수장"/>
      <sheetName val="Y-WORK"/>
      <sheetName val="계수시트"/>
      <sheetName val="PAY"/>
      <sheetName val="3.1공사현황 공정표"/>
      <sheetName val="투입내역"/>
      <sheetName val="주관사업"/>
      <sheetName val="설 계"/>
      <sheetName val="정렬"/>
      <sheetName val="공사비총괄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1"/>
      <sheetName val="일위대가목차"/>
      <sheetName val="공정증감대ㅈ표"/>
      <sheetName val="SG"/>
      <sheetName val="시설물기초"/>
      <sheetName val="예가표"/>
      <sheetName val="안정계산"/>
      <sheetName val="단면검토"/>
      <sheetName val="d118"/>
      <sheetName val="2000년하반기"/>
      <sheetName val="전체_1설계"/>
      <sheetName val="노임 단가"/>
      <sheetName val="백암비스타내역"/>
      <sheetName val="#2_일위대가목록"/>
      <sheetName val="퇴직금(울산천상)"/>
      <sheetName val="직재"/>
      <sheetName val="WING3"/>
      <sheetName val="전동기"/>
      <sheetName val="일위대가(집계)"/>
      <sheetName val="내역서1"/>
      <sheetName val="Customer Databas"/>
      <sheetName val="1유리"/>
      <sheetName val="신천3호용수로"/>
      <sheetName val="중기비"/>
      <sheetName val="공통단가"/>
      <sheetName val="수량산출서집계(1-4차)"/>
      <sheetName val="정산내역"/>
      <sheetName val="Cash Flow-1"/>
      <sheetName val="수지예산"/>
      <sheetName val="파일구성"/>
      <sheetName val="유입량"/>
      <sheetName val="덕전리"/>
      <sheetName val="POL6차-PIPING"/>
      <sheetName val="입찰"/>
      <sheetName val="현경"/>
      <sheetName val="6공구(당초)"/>
      <sheetName val="1월"/>
      <sheetName val="ELEC"/>
      <sheetName val="8.현장관리비"/>
      <sheetName val="7.안전관리비"/>
      <sheetName val="설계서(본관)"/>
      <sheetName val="인건비"/>
      <sheetName val="Sheet5"/>
      <sheetName val="접속도로1"/>
      <sheetName val="기본일위"/>
      <sheetName val="모델명"/>
      <sheetName val="수량산출"/>
      <sheetName val="노임이"/>
      <sheetName val="실행(ALT1)"/>
      <sheetName val="개인별 순위표"/>
      <sheetName val="INDEX"/>
      <sheetName val="프랜트면허"/>
      <sheetName val="냉천부속동"/>
      <sheetName val="네고율"/>
      <sheetName val="TCDB"/>
      <sheetName val="단가(적용)"/>
      <sheetName val="전입"/>
      <sheetName val="중사"/>
      <sheetName val="내역서 "/>
      <sheetName val="1.설계기준"/>
      <sheetName val="SUMMARY(S)"/>
      <sheetName val="재료값"/>
      <sheetName val="세골재  T2 변경 현황"/>
      <sheetName val="1안"/>
      <sheetName val="BQ"/>
      <sheetName val="집계및폼"/>
      <sheetName val="04_10_11"/>
      <sheetName val="설치"/>
      <sheetName val="조경수목"/>
      <sheetName val="퇴직공제부금"/>
      <sheetName val="평균노임"/>
      <sheetName val="단   산"/>
      <sheetName val="실    단"/>
      <sheetName val="2000노임기준"/>
      <sheetName val="재개발"/>
      <sheetName val="분석"/>
      <sheetName val="시운전연료비"/>
      <sheetName val="골조시행"/>
      <sheetName val="시운전연료"/>
      <sheetName val="입찰보고"/>
      <sheetName val="점수계산1-2"/>
      <sheetName val="중기사용료산출근거"/>
      <sheetName val="단가산출1"/>
      <sheetName val="자금청구"/>
      <sheetName val="실행"/>
      <sheetName val="공사비총괄표"/>
      <sheetName val="연습"/>
      <sheetName val="장비단가"/>
      <sheetName val="유림골조"/>
      <sheetName val="PAINT"/>
      <sheetName val="정리계획CF평가"/>
      <sheetName val="공기압축기실"/>
      <sheetName val="원도급"/>
      <sheetName val="하도급"/>
      <sheetName val="증감분석"/>
      <sheetName val="전기공사"/>
      <sheetName val="EQT-ESTN"/>
      <sheetName val="청천내"/>
      <sheetName val="Macro(전선)"/>
      <sheetName val="환율change"/>
      <sheetName val="당초"/>
      <sheetName val="단가표"/>
      <sheetName val="시화점실행"/>
      <sheetName val="기별(종합)"/>
      <sheetName val="101동"/>
      <sheetName val="손익차9월2"/>
      <sheetName val="원가서"/>
      <sheetName val="득점현황"/>
      <sheetName val="협력업체"/>
      <sheetName val="코드1"/>
      <sheetName val="코드2"/>
      <sheetName val="도담구내 개소별 명세"/>
      <sheetName val="품목납기"/>
      <sheetName val="손익분석"/>
      <sheetName val="대림경상68억"/>
      <sheetName val="대공종"/>
      <sheetName val="집 계 표"/>
      <sheetName val="장비"/>
      <sheetName val="노무"/>
      <sheetName val="한전일위"/>
      <sheetName val="분전반일위대가"/>
      <sheetName val="직접비"/>
      <sheetName val="DATE"/>
      <sheetName val="BH-1_(2)"/>
      <sheetName val="표__지"/>
      <sheetName val="4_전기"/>
      <sheetName val="I_설계조건"/>
      <sheetName val="앉음벽_(2)"/>
      <sheetName val="1_설계조건"/>
      <sheetName val="조도계산서_(도서)"/>
      <sheetName val="노원열병합__건축공사기성내역서"/>
      <sheetName val="내역_ver1_0"/>
      <sheetName val="11_우각부_보강"/>
      <sheetName val="제출내역_(2)"/>
      <sheetName val="우수관매설및_우수받이"/>
      <sheetName val="11_산출(전열)"/>
      <sheetName val="6_산출(동력)"/>
      <sheetName val="7_산출(TRAY)"/>
      <sheetName val="plan&amp;section_of_foundation"/>
      <sheetName val="pile_bearing_capa_&amp;_arrenge"/>
      <sheetName val="working_load_at_the_btm_ft_"/>
      <sheetName val="stability_check"/>
      <sheetName val="design_criteria"/>
      <sheetName val="7__현장관리비_"/>
      <sheetName val="6__안전관리비"/>
      <sheetName val="_HIT__HMC_견적_3900_"/>
      <sheetName val="소포내역_(2)"/>
      <sheetName val="3련_BOX"/>
      <sheetName val="자재co"/>
      <sheetName val="INSTR"/>
      <sheetName val="#3_일위대가목록"/>
      <sheetName val="부서코드표"/>
      <sheetName val="건축"/>
      <sheetName val="단중표"/>
      <sheetName val="7"/>
      <sheetName val="投标材料清单 "/>
      <sheetName val="1,2,3,4,5단위수량"/>
      <sheetName val="남양내역"/>
      <sheetName val="합계"/>
      <sheetName val="암거"/>
      <sheetName val="Sheet2"/>
      <sheetName val="계산표지"/>
      <sheetName val="노임변동률"/>
      <sheetName val="현금예금"/>
      <sheetName val="단가산출서"/>
      <sheetName val="3.공통공사대비"/>
      <sheetName val="원형1호맨홀토공수량"/>
      <sheetName val="별표 "/>
      <sheetName val="미드수량"/>
      <sheetName val="10공구일위"/>
      <sheetName val="MSS_2"/>
      <sheetName val="자료입력"/>
      <sheetName val="적용단위길이"/>
      <sheetName val="전기혼잡제경비(45)"/>
      <sheetName val="공사비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XXXXX"/>
      <sheetName val="일위대가1"/>
      <sheetName val="Sheet5"/>
      <sheetName val="재료"/>
      <sheetName val="data"/>
      <sheetName val="철근량"/>
      <sheetName val="#REF"/>
      <sheetName val="입찰안"/>
      <sheetName val="신공항일위730"/>
      <sheetName val="총괄표"/>
      <sheetName val="단가일람"/>
      <sheetName val="조경일람"/>
      <sheetName val="1,2공구원가계산서"/>
      <sheetName val="2공구산출내역"/>
      <sheetName val="1공구산출내역서"/>
      <sheetName val="2.입력sheet"/>
      <sheetName val="터파기및재료"/>
      <sheetName val="단가표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VXXX"/>
      <sheetName val="집계표"/>
      <sheetName val="1"/>
      <sheetName val="2"/>
      <sheetName val="3"/>
      <sheetName val="4"/>
      <sheetName val="5"/>
      <sheetName val="6"/>
      <sheetName val="7"/>
      <sheetName val="8"/>
      <sheetName val="총괄표"/>
      <sheetName val="일위대가2"/>
      <sheetName val="샌딩 에폭시 도장"/>
      <sheetName val="스텐문틀설치"/>
      <sheetName val="일반문틀 설치"/>
      <sheetName val="일위대가1"/>
      <sheetName val="입찰안"/>
      <sheetName val="방음벽일위대가2"/>
      <sheetName val="노임"/>
      <sheetName val="data"/>
      <sheetName val="10"/>
      <sheetName val="11"/>
      <sheetName val="12"/>
      <sheetName val="13"/>
      <sheetName val="14"/>
      <sheetName val="15"/>
      <sheetName val="16"/>
      <sheetName val="9"/>
      <sheetName val="유원장"/>
      <sheetName val="놀이광장"/>
      <sheetName val="다목적광장"/>
      <sheetName val="제경비율"/>
    </sheetNames>
    <sheetDataSet>
      <sheetData sheetId="0" refreshError="1"/>
      <sheetData sheetId="1" refreshError="1"/>
      <sheetData sheetId="2" refreshError="1"/>
      <sheetData sheetId="3" refreshError="1">
        <row r="4">
          <cell r="D4">
            <v>1</v>
          </cell>
          <cell r="E4" t="str">
            <v>식</v>
          </cell>
          <cell r="G4">
            <v>84979560</v>
          </cell>
          <cell r="I4">
            <v>4677500</v>
          </cell>
          <cell r="K4">
            <v>80302060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62397600</v>
          </cell>
          <cell r="I5">
            <v>13176250</v>
          </cell>
          <cell r="K5">
            <v>49221350</v>
          </cell>
          <cell r="M5">
            <v>0</v>
          </cell>
        </row>
        <row r="6">
          <cell r="G6">
            <v>147377160</v>
          </cell>
          <cell r="I6">
            <v>17853750</v>
          </cell>
          <cell r="K6">
            <v>129523410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14734098</v>
          </cell>
        </row>
        <row r="8">
          <cell r="G8">
            <v>162111258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소나무(조형)H5.0xR30</v>
          </cell>
          <cell r="D30">
            <v>13</v>
          </cell>
          <cell r="E30" t="str">
            <v>주</v>
          </cell>
          <cell r="F30">
            <v>3160000</v>
          </cell>
          <cell r="G30">
            <v>41080000</v>
          </cell>
          <cell r="H30">
            <v>120000</v>
          </cell>
          <cell r="I30">
            <v>1560000</v>
          </cell>
          <cell r="J30">
            <v>3040000</v>
          </cell>
          <cell r="K30">
            <v>39520000</v>
          </cell>
          <cell r="L30">
            <v>0</v>
          </cell>
          <cell r="M30">
            <v>0</v>
          </cell>
        </row>
        <row r="31">
          <cell r="C31" t="str">
            <v>소나무(조형)H5.0xR25</v>
          </cell>
          <cell r="D31">
            <v>9</v>
          </cell>
          <cell r="E31" t="str">
            <v>주</v>
          </cell>
          <cell r="F31">
            <v>2655000</v>
          </cell>
          <cell r="G31">
            <v>23895000</v>
          </cell>
          <cell r="H31">
            <v>90000</v>
          </cell>
          <cell r="I31">
            <v>810000</v>
          </cell>
          <cell r="J31">
            <v>2565000</v>
          </cell>
          <cell r="K31">
            <v>23085000</v>
          </cell>
          <cell r="L31">
            <v>0</v>
          </cell>
          <cell r="M31">
            <v>0</v>
          </cell>
        </row>
        <row r="32">
          <cell r="C32" t="str">
            <v>소나무(조형)H5.0xR20</v>
          </cell>
          <cell r="D32">
            <v>7</v>
          </cell>
          <cell r="E32" t="str">
            <v>주</v>
          </cell>
          <cell r="F32">
            <v>1780000</v>
          </cell>
          <cell r="G32">
            <v>12460000</v>
          </cell>
          <cell r="H32">
            <v>70000</v>
          </cell>
          <cell r="I32">
            <v>490000</v>
          </cell>
          <cell r="J32">
            <v>1710000</v>
          </cell>
          <cell r="K32">
            <v>11970000</v>
          </cell>
          <cell r="L32">
            <v>0</v>
          </cell>
          <cell r="M32">
            <v>0</v>
          </cell>
        </row>
        <row r="33">
          <cell r="C33" t="str">
            <v>사철나무H1.0xW0.3</v>
          </cell>
          <cell r="D33">
            <v>300</v>
          </cell>
          <cell r="E33" t="str">
            <v>주</v>
          </cell>
          <cell r="F33">
            <v>3200</v>
          </cell>
          <cell r="G33">
            <v>960000</v>
          </cell>
          <cell r="H33">
            <v>2000</v>
          </cell>
          <cell r="I33">
            <v>600000</v>
          </cell>
          <cell r="J33">
            <v>1200</v>
          </cell>
          <cell r="K33">
            <v>360000</v>
          </cell>
          <cell r="L33">
            <v>0</v>
          </cell>
          <cell r="M33">
            <v>0</v>
          </cell>
        </row>
        <row r="34">
          <cell r="C34" t="str">
            <v>갯버들H0.5</v>
          </cell>
          <cell r="D34">
            <v>200</v>
          </cell>
          <cell r="E34" t="str">
            <v>주</v>
          </cell>
          <cell r="F34">
            <v>3000</v>
          </cell>
          <cell r="G34">
            <v>600000</v>
          </cell>
          <cell r="H34">
            <v>1000</v>
          </cell>
          <cell r="I34">
            <v>200000</v>
          </cell>
          <cell r="J34">
            <v>2000</v>
          </cell>
          <cell r="K34">
            <v>400000</v>
          </cell>
          <cell r="L34">
            <v>0</v>
          </cell>
          <cell r="M34">
            <v>0</v>
          </cell>
        </row>
        <row r="35">
          <cell r="C35" t="str">
            <v>목수국H1.0xW0.6</v>
          </cell>
          <cell r="D35">
            <v>145</v>
          </cell>
          <cell r="E35" t="str">
            <v>주</v>
          </cell>
          <cell r="F35">
            <v>10000</v>
          </cell>
          <cell r="G35">
            <v>1450000</v>
          </cell>
          <cell r="H35">
            <v>2000</v>
          </cell>
          <cell r="I35">
            <v>290000</v>
          </cell>
          <cell r="J35">
            <v>8000</v>
          </cell>
          <cell r="K35">
            <v>1160000</v>
          </cell>
          <cell r="L35">
            <v>0</v>
          </cell>
          <cell r="M35">
            <v>0</v>
          </cell>
        </row>
        <row r="36">
          <cell r="C36" t="str">
            <v>산철쭉H0.4xW0.5</v>
          </cell>
          <cell r="D36">
            <v>200</v>
          </cell>
          <cell r="E36" t="str">
            <v>주</v>
          </cell>
          <cell r="F36">
            <v>3900</v>
          </cell>
          <cell r="G36">
            <v>780000</v>
          </cell>
          <cell r="H36">
            <v>1500</v>
          </cell>
          <cell r="I36">
            <v>300000</v>
          </cell>
          <cell r="J36">
            <v>2400</v>
          </cell>
          <cell r="K36">
            <v>480000</v>
          </cell>
          <cell r="L36">
            <v>0</v>
          </cell>
          <cell r="M36">
            <v>0</v>
          </cell>
        </row>
        <row r="37">
          <cell r="C37" t="str">
            <v>영산홍H0.4xW0.5</v>
          </cell>
          <cell r="D37">
            <v>220</v>
          </cell>
          <cell r="E37" t="str">
            <v>주</v>
          </cell>
          <cell r="F37">
            <v>4500</v>
          </cell>
          <cell r="G37">
            <v>990000</v>
          </cell>
          <cell r="H37">
            <v>1500</v>
          </cell>
          <cell r="I37">
            <v>330000</v>
          </cell>
          <cell r="J37">
            <v>3000</v>
          </cell>
          <cell r="K37">
            <v>660000</v>
          </cell>
          <cell r="L37">
            <v>0</v>
          </cell>
          <cell r="M37">
            <v>0</v>
          </cell>
        </row>
        <row r="38">
          <cell r="C38" t="str">
            <v>금낭화4치포트</v>
          </cell>
          <cell r="D38">
            <v>250</v>
          </cell>
          <cell r="E38" t="str">
            <v>본</v>
          </cell>
          <cell r="F38">
            <v>2830</v>
          </cell>
          <cell r="G38">
            <v>707500</v>
          </cell>
          <cell r="H38">
            <v>130</v>
          </cell>
          <cell r="I38">
            <v>32500</v>
          </cell>
          <cell r="J38">
            <v>2700</v>
          </cell>
          <cell r="K38">
            <v>675000</v>
          </cell>
          <cell r="L38">
            <v>0</v>
          </cell>
          <cell r="M38">
            <v>0</v>
          </cell>
        </row>
        <row r="39">
          <cell r="C39" t="str">
            <v>백리향4치포트</v>
          </cell>
          <cell r="D39">
            <v>300</v>
          </cell>
          <cell r="E39" t="str">
            <v>본</v>
          </cell>
          <cell r="F39">
            <v>1930</v>
          </cell>
          <cell r="G39">
            <v>579000</v>
          </cell>
          <cell r="H39">
            <v>130</v>
          </cell>
          <cell r="I39">
            <v>39000</v>
          </cell>
          <cell r="J39">
            <v>1800</v>
          </cell>
          <cell r="K39">
            <v>540000</v>
          </cell>
          <cell r="L39">
            <v>0</v>
          </cell>
          <cell r="M39">
            <v>0</v>
          </cell>
        </row>
        <row r="40">
          <cell r="C40" t="str">
            <v>사사4치포트</v>
          </cell>
          <cell r="D40">
            <v>200</v>
          </cell>
          <cell r="E40" t="str">
            <v>본</v>
          </cell>
          <cell r="F40">
            <v>1930</v>
          </cell>
          <cell r="G40">
            <v>386000</v>
          </cell>
          <cell r="H40">
            <v>130</v>
          </cell>
          <cell r="I40">
            <v>26000</v>
          </cell>
          <cell r="J40">
            <v>1800</v>
          </cell>
          <cell r="K40">
            <v>360000</v>
          </cell>
          <cell r="L40">
            <v>0</v>
          </cell>
          <cell r="M40">
            <v>0</v>
          </cell>
        </row>
        <row r="41">
          <cell r="C41" t="str">
            <v>지주목철재지주대</v>
          </cell>
          <cell r="D41">
            <v>30</v>
          </cell>
          <cell r="E41" t="str">
            <v>조</v>
          </cell>
          <cell r="F41">
            <v>15000</v>
          </cell>
          <cell r="G41">
            <v>450000</v>
          </cell>
          <cell r="H41">
            <v>0</v>
          </cell>
          <cell r="I41">
            <v>0</v>
          </cell>
          <cell r="J41">
            <v>15000</v>
          </cell>
          <cell r="K41">
            <v>450000</v>
          </cell>
          <cell r="L41">
            <v>0</v>
          </cell>
          <cell r="M41">
            <v>0</v>
          </cell>
        </row>
        <row r="42">
          <cell r="C42" t="str">
            <v>부엽토유기질비료</v>
          </cell>
          <cell r="D42">
            <v>3567</v>
          </cell>
          <cell r="E42" t="str">
            <v>kg</v>
          </cell>
          <cell r="F42">
            <v>180</v>
          </cell>
          <cell r="G42">
            <v>642060</v>
          </cell>
          <cell r="H42">
            <v>0</v>
          </cell>
          <cell r="I42">
            <v>0</v>
          </cell>
          <cell r="J42">
            <v>180</v>
          </cell>
          <cell r="K42">
            <v>642060</v>
          </cell>
          <cell r="L42">
            <v>0</v>
          </cell>
          <cell r="M42">
            <v>0</v>
          </cell>
        </row>
        <row r="43">
          <cell r="G43">
            <v>84979560</v>
          </cell>
          <cell r="I43">
            <v>4677500</v>
          </cell>
          <cell r="K43">
            <v>80302060</v>
          </cell>
          <cell r="M43">
            <v>0</v>
          </cell>
        </row>
        <row r="46">
          <cell r="C46" t="str">
            <v>거석H4000</v>
          </cell>
          <cell r="D46">
            <v>1</v>
          </cell>
          <cell r="E46" t="str">
            <v>EA</v>
          </cell>
          <cell r="F46">
            <v>6000000</v>
          </cell>
          <cell r="G46">
            <v>6000000</v>
          </cell>
          <cell r="H46">
            <v>300000</v>
          </cell>
          <cell r="I46">
            <v>300000</v>
          </cell>
          <cell r="J46">
            <v>5700000</v>
          </cell>
          <cell r="K46">
            <v>5700000</v>
          </cell>
          <cell r="L46">
            <v>0</v>
          </cell>
          <cell r="M46">
            <v>0</v>
          </cell>
        </row>
        <row r="47">
          <cell r="C47" t="str">
            <v>거석H3500</v>
          </cell>
          <cell r="D47">
            <v>2</v>
          </cell>
          <cell r="E47" t="str">
            <v>EA</v>
          </cell>
          <cell r="F47">
            <v>5000000</v>
          </cell>
          <cell r="G47">
            <v>10000000</v>
          </cell>
          <cell r="H47">
            <v>250000</v>
          </cell>
          <cell r="I47">
            <v>500000</v>
          </cell>
          <cell r="J47">
            <v>4750000</v>
          </cell>
          <cell r="K47">
            <v>9500000</v>
          </cell>
          <cell r="L47">
            <v>0</v>
          </cell>
          <cell r="M47">
            <v>0</v>
          </cell>
        </row>
        <row r="48">
          <cell r="C48" t="str">
            <v>거석H3000</v>
          </cell>
          <cell r="D48">
            <v>1</v>
          </cell>
          <cell r="E48" t="str">
            <v>EA</v>
          </cell>
          <cell r="F48">
            <v>4500000</v>
          </cell>
          <cell r="G48">
            <v>4500000</v>
          </cell>
          <cell r="H48">
            <v>200000</v>
          </cell>
          <cell r="I48">
            <v>200000</v>
          </cell>
          <cell r="J48">
            <v>4300000</v>
          </cell>
          <cell r="K48">
            <v>4300000</v>
          </cell>
          <cell r="L48">
            <v>0</v>
          </cell>
          <cell r="M48">
            <v>0</v>
          </cell>
        </row>
        <row r="49">
          <cell r="C49" t="str">
            <v>거석H2500</v>
          </cell>
          <cell r="D49">
            <v>2</v>
          </cell>
          <cell r="E49" t="str">
            <v>EA</v>
          </cell>
          <cell r="F49">
            <v>3180000</v>
          </cell>
          <cell r="G49">
            <v>6360000</v>
          </cell>
          <cell r="H49">
            <v>180000</v>
          </cell>
          <cell r="I49">
            <v>360000</v>
          </cell>
          <cell r="J49">
            <v>3000000</v>
          </cell>
          <cell r="K49">
            <v>6000000</v>
          </cell>
          <cell r="L49">
            <v>0</v>
          </cell>
          <cell r="M49">
            <v>0</v>
          </cell>
        </row>
        <row r="50">
          <cell r="C50" t="str">
            <v>산석쌓기W450</v>
          </cell>
          <cell r="D50">
            <v>140.85</v>
          </cell>
          <cell r="E50" t="str">
            <v>m2</v>
          </cell>
          <cell r="F50">
            <v>226000</v>
          </cell>
          <cell r="G50">
            <v>31832100</v>
          </cell>
          <cell r="H50">
            <v>76000</v>
          </cell>
          <cell r="I50">
            <v>10704600</v>
          </cell>
          <cell r="J50">
            <v>150000</v>
          </cell>
          <cell r="K50">
            <v>21127500</v>
          </cell>
          <cell r="L50">
            <v>0</v>
          </cell>
          <cell r="M50">
            <v>0</v>
          </cell>
        </row>
        <row r="51">
          <cell r="C51" t="str">
            <v>자연석판석깔기</v>
          </cell>
          <cell r="D51">
            <v>74.11</v>
          </cell>
          <cell r="E51" t="str">
            <v>m2</v>
          </cell>
          <cell r="F51">
            <v>50000</v>
          </cell>
          <cell r="G51">
            <v>3705500</v>
          </cell>
          <cell r="H51">
            <v>15000</v>
          </cell>
          <cell r="I51">
            <v>1111650</v>
          </cell>
          <cell r="J51">
            <v>35000</v>
          </cell>
          <cell r="K51">
            <v>2593850</v>
          </cell>
          <cell r="L51">
            <v>0</v>
          </cell>
          <cell r="M51">
            <v>0</v>
          </cell>
        </row>
        <row r="52">
          <cell r="G52">
            <v>62397600</v>
          </cell>
          <cell r="I52">
            <v>13176250</v>
          </cell>
          <cell r="K52">
            <v>49221350</v>
          </cell>
          <cell r="M52">
            <v>0</v>
          </cell>
        </row>
      </sheetData>
      <sheetData sheetId="4" refreshError="1">
        <row r="4">
          <cell r="D4">
            <v>1</v>
          </cell>
          <cell r="E4" t="str">
            <v>식</v>
          </cell>
          <cell r="G4">
            <v>856400</v>
          </cell>
          <cell r="I4">
            <v>160000</v>
          </cell>
          <cell r="K4">
            <v>696400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90246800</v>
          </cell>
          <cell r="I5">
            <v>28098000</v>
          </cell>
          <cell r="K5">
            <v>62148800</v>
          </cell>
          <cell r="M5">
            <v>0</v>
          </cell>
        </row>
        <row r="6">
          <cell r="G6">
            <v>91103200</v>
          </cell>
          <cell r="I6">
            <v>28258000</v>
          </cell>
          <cell r="K6">
            <v>62845200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9108083</v>
          </cell>
        </row>
        <row r="8">
          <cell r="G8">
            <v>100211283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복자기H3.0xR8</v>
          </cell>
          <cell r="D30">
            <v>8</v>
          </cell>
          <cell r="E30" t="str">
            <v>주</v>
          </cell>
          <cell r="F30">
            <v>100750</v>
          </cell>
          <cell r="G30">
            <v>806000</v>
          </cell>
          <cell r="H30">
            <v>20000</v>
          </cell>
          <cell r="I30">
            <v>160000</v>
          </cell>
          <cell r="J30">
            <v>80750</v>
          </cell>
          <cell r="K30">
            <v>646000</v>
          </cell>
          <cell r="L30">
            <v>0</v>
          </cell>
          <cell r="M30">
            <v>0</v>
          </cell>
        </row>
        <row r="31">
          <cell r="C31" t="str">
            <v>지주목삼발이소형</v>
          </cell>
          <cell r="D31">
            <v>8</v>
          </cell>
          <cell r="E31" t="str">
            <v>조</v>
          </cell>
          <cell r="F31">
            <v>4500</v>
          </cell>
          <cell r="G31">
            <v>36000</v>
          </cell>
          <cell r="H31">
            <v>0</v>
          </cell>
          <cell r="I31">
            <v>0</v>
          </cell>
          <cell r="J31">
            <v>4500</v>
          </cell>
          <cell r="K31">
            <v>36000</v>
          </cell>
          <cell r="L31">
            <v>0</v>
          </cell>
          <cell r="M31">
            <v>0</v>
          </cell>
        </row>
        <row r="32">
          <cell r="C32" t="str">
            <v>부엽토유기질비료</v>
          </cell>
          <cell r="D32">
            <v>80</v>
          </cell>
          <cell r="E32" t="str">
            <v>kg</v>
          </cell>
          <cell r="F32">
            <v>180</v>
          </cell>
          <cell r="G32">
            <v>14400</v>
          </cell>
          <cell r="H32">
            <v>0</v>
          </cell>
          <cell r="I32">
            <v>0</v>
          </cell>
          <cell r="J32">
            <v>180</v>
          </cell>
          <cell r="K32">
            <v>14400</v>
          </cell>
          <cell r="L32">
            <v>0</v>
          </cell>
          <cell r="M32">
            <v>0</v>
          </cell>
        </row>
        <row r="33">
          <cell r="G33">
            <v>856400</v>
          </cell>
          <cell r="I33">
            <v>160000</v>
          </cell>
          <cell r="K33">
            <v>696400</v>
          </cell>
          <cell r="M33">
            <v>0</v>
          </cell>
        </row>
        <row r="36">
          <cell r="C36" t="str">
            <v>등의자W660xL1800</v>
          </cell>
          <cell r="D36">
            <v>2</v>
          </cell>
          <cell r="E36" t="str">
            <v>EA</v>
          </cell>
          <cell r="F36">
            <v>388000</v>
          </cell>
          <cell r="G36">
            <v>776000</v>
          </cell>
          <cell r="H36">
            <v>38000</v>
          </cell>
          <cell r="I36">
            <v>76000</v>
          </cell>
          <cell r="J36">
            <v>350000</v>
          </cell>
          <cell r="K36">
            <v>700000</v>
          </cell>
          <cell r="L36">
            <v>0</v>
          </cell>
          <cell r="M36">
            <v>0</v>
          </cell>
        </row>
        <row r="37">
          <cell r="C37" t="str">
            <v>통돌벤치D400</v>
          </cell>
          <cell r="D37">
            <v>9</v>
          </cell>
          <cell r="E37" t="str">
            <v>EA</v>
          </cell>
          <cell r="F37">
            <v>255000</v>
          </cell>
          <cell r="G37">
            <v>2295000</v>
          </cell>
          <cell r="H37">
            <v>55000</v>
          </cell>
          <cell r="I37">
            <v>495000</v>
          </cell>
          <cell r="J37">
            <v>200000</v>
          </cell>
          <cell r="K37">
            <v>1800000</v>
          </cell>
          <cell r="L37">
            <v>0</v>
          </cell>
          <cell r="M37">
            <v>0</v>
          </cell>
        </row>
        <row r="38">
          <cell r="C38" t="str">
            <v>통돌벤치450x450</v>
          </cell>
          <cell r="D38">
            <v>5</v>
          </cell>
          <cell r="E38" t="str">
            <v>EA</v>
          </cell>
          <cell r="F38">
            <v>255000</v>
          </cell>
          <cell r="G38">
            <v>1275000</v>
          </cell>
          <cell r="H38">
            <v>55000</v>
          </cell>
          <cell r="I38">
            <v>275000</v>
          </cell>
          <cell r="J38">
            <v>200000</v>
          </cell>
          <cell r="K38">
            <v>1000000</v>
          </cell>
          <cell r="L38">
            <v>0</v>
          </cell>
          <cell r="M38">
            <v>0</v>
          </cell>
        </row>
        <row r="39">
          <cell r="C39" t="str">
            <v>장식가벽H1800,L12000</v>
          </cell>
          <cell r="D39">
            <v>1</v>
          </cell>
          <cell r="E39" t="str">
            <v>EA</v>
          </cell>
          <cell r="F39">
            <v>4100000</v>
          </cell>
          <cell r="G39">
            <v>4100000</v>
          </cell>
          <cell r="H39">
            <v>1700000</v>
          </cell>
          <cell r="I39">
            <v>1700000</v>
          </cell>
          <cell r="J39">
            <v>2400000</v>
          </cell>
          <cell r="K39">
            <v>2400000</v>
          </cell>
          <cell r="M39">
            <v>0</v>
          </cell>
        </row>
        <row r="40">
          <cell r="C40" t="str">
            <v>화강석플랜터H200-H1000</v>
          </cell>
          <cell r="D40">
            <v>97.9</v>
          </cell>
          <cell r="E40" t="str">
            <v>m</v>
          </cell>
          <cell r="F40">
            <v>174000</v>
          </cell>
          <cell r="G40">
            <v>17034600</v>
          </cell>
          <cell r="H40">
            <v>44000</v>
          </cell>
          <cell r="I40">
            <v>4307600</v>
          </cell>
          <cell r="J40">
            <v>130000</v>
          </cell>
          <cell r="K40">
            <v>12727000</v>
          </cell>
          <cell r="M40">
            <v>0</v>
          </cell>
        </row>
        <row r="41">
          <cell r="C41" t="str">
            <v>화강석계단T210x300x1000</v>
          </cell>
          <cell r="D41">
            <v>101.6</v>
          </cell>
          <cell r="E41" t="str">
            <v>m</v>
          </cell>
          <cell r="F41">
            <v>410000</v>
          </cell>
          <cell r="G41">
            <v>41656000</v>
          </cell>
          <cell r="H41">
            <v>150000</v>
          </cell>
          <cell r="I41">
            <v>15240000</v>
          </cell>
          <cell r="J41">
            <v>260000</v>
          </cell>
          <cell r="K41">
            <v>26416000</v>
          </cell>
          <cell r="M41">
            <v>0</v>
          </cell>
        </row>
        <row r="42">
          <cell r="C42" t="str">
            <v>FLOWER POTφ1200</v>
          </cell>
          <cell r="D42">
            <v>3</v>
          </cell>
          <cell r="E42" t="str">
            <v>EA</v>
          </cell>
          <cell r="F42">
            <v>1200000</v>
          </cell>
          <cell r="G42">
            <v>3600000</v>
          </cell>
          <cell r="H42">
            <v>0</v>
          </cell>
          <cell r="I42">
            <v>0</v>
          </cell>
          <cell r="J42">
            <v>1200000</v>
          </cell>
          <cell r="K42">
            <v>3600000</v>
          </cell>
          <cell r="L42">
            <v>0</v>
          </cell>
          <cell r="M42">
            <v>0</v>
          </cell>
        </row>
        <row r="43">
          <cell r="C43" t="str">
            <v>SITTING WALLL6500</v>
          </cell>
          <cell r="D43">
            <v>1</v>
          </cell>
          <cell r="E43" t="str">
            <v>EA</v>
          </cell>
          <cell r="F43">
            <v>1300000</v>
          </cell>
          <cell r="G43">
            <v>1300000</v>
          </cell>
          <cell r="H43">
            <v>500000</v>
          </cell>
          <cell r="I43">
            <v>500000</v>
          </cell>
          <cell r="J43">
            <v>800000</v>
          </cell>
          <cell r="K43">
            <v>800000</v>
          </cell>
          <cell r="L43">
            <v>0</v>
          </cell>
          <cell r="M43">
            <v>0</v>
          </cell>
        </row>
        <row r="44">
          <cell r="C44" t="str">
            <v>유리블럭광섬유W400</v>
          </cell>
          <cell r="D44">
            <v>56.7</v>
          </cell>
          <cell r="E44" t="str">
            <v>m</v>
          </cell>
          <cell r="F44">
            <v>165000</v>
          </cell>
          <cell r="G44">
            <v>9355500</v>
          </cell>
          <cell r="H44">
            <v>55000</v>
          </cell>
          <cell r="I44">
            <v>3118500</v>
          </cell>
          <cell r="J44">
            <v>110000</v>
          </cell>
          <cell r="K44">
            <v>6237000</v>
          </cell>
          <cell r="M44">
            <v>0</v>
          </cell>
        </row>
        <row r="45">
          <cell r="C45" t="str">
            <v>화강석판석포장300x300xT30</v>
          </cell>
          <cell r="D45">
            <v>59</v>
          </cell>
          <cell r="E45" t="str">
            <v>m2</v>
          </cell>
          <cell r="F45">
            <v>75000</v>
          </cell>
          <cell r="G45">
            <v>4425000</v>
          </cell>
          <cell r="H45">
            <v>25000</v>
          </cell>
          <cell r="I45">
            <v>1475000</v>
          </cell>
          <cell r="J45">
            <v>50000</v>
          </cell>
          <cell r="K45">
            <v>2950000</v>
          </cell>
          <cell r="L45">
            <v>0</v>
          </cell>
          <cell r="M45">
            <v>0</v>
          </cell>
        </row>
        <row r="46">
          <cell r="C46" t="str">
            <v>점토벽돌포장230x114xT60,핑크</v>
          </cell>
          <cell r="D46">
            <v>80</v>
          </cell>
          <cell r="E46" t="str">
            <v>m2</v>
          </cell>
          <cell r="F46">
            <v>38000</v>
          </cell>
          <cell r="G46">
            <v>3040000</v>
          </cell>
          <cell r="H46">
            <v>7200</v>
          </cell>
          <cell r="I46">
            <v>576000</v>
          </cell>
          <cell r="J46">
            <v>30800</v>
          </cell>
          <cell r="K46">
            <v>2464000</v>
          </cell>
          <cell r="L46">
            <v>0</v>
          </cell>
          <cell r="M46">
            <v>0</v>
          </cell>
        </row>
        <row r="47">
          <cell r="C47" t="str">
            <v>점토벽돌포장230x114xT60,그레이</v>
          </cell>
          <cell r="D47">
            <v>10.5</v>
          </cell>
          <cell r="E47" t="str">
            <v>m2</v>
          </cell>
          <cell r="F47">
            <v>38000</v>
          </cell>
          <cell r="G47">
            <v>399000</v>
          </cell>
          <cell r="H47">
            <v>7200</v>
          </cell>
          <cell r="I47">
            <v>75600</v>
          </cell>
          <cell r="J47">
            <v>30800</v>
          </cell>
          <cell r="K47">
            <v>323400</v>
          </cell>
          <cell r="L47">
            <v>0</v>
          </cell>
          <cell r="M47">
            <v>0</v>
          </cell>
        </row>
        <row r="48">
          <cell r="C48" t="str">
            <v>점토벽돌포장230x114xT60,아이보리</v>
          </cell>
          <cell r="D48">
            <v>12</v>
          </cell>
          <cell r="E48" t="str">
            <v>m2</v>
          </cell>
          <cell r="F48">
            <v>38000</v>
          </cell>
          <cell r="G48">
            <v>456000</v>
          </cell>
          <cell r="H48">
            <v>7200</v>
          </cell>
          <cell r="I48">
            <v>86400</v>
          </cell>
          <cell r="J48">
            <v>30800</v>
          </cell>
          <cell r="K48">
            <v>369600</v>
          </cell>
          <cell r="L48">
            <v>0</v>
          </cell>
          <cell r="M48">
            <v>0</v>
          </cell>
        </row>
        <row r="49">
          <cell r="C49" t="str">
            <v>점토경계블럭230x114xT76</v>
          </cell>
          <cell r="D49">
            <v>2.1</v>
          </cell>
          <cell r="E49" t="str">
            <v>m</v>
          </cell>
          <cell r="F49">
            <v>43000</v>
          </cell>
          <cell r="G49">
            <v>90300</v>
          </cell>
          <cell r="H49">
            <v>15000</v>
          </cell>
          <cell r="I49">
            <v>31500</v>
          </cell>
          <cell r="J49">
            <v>28000</v>
          </cell>
          <cell r="K49">
            <v>58800</v>
          </cell>
          <cell r="L49">
            <v>0</v>
          </cell>
          <cell r="M49">
            <v>0</v>
          </cell>
        </row>
        <row r="50">
          <cell r="C50" t="str">
            <v>포장경계석120x120x1000,직선</v>
          </cell>
          <cell r="D50">
            <v>20.2</v>
          </cell>
          <cell r="E50" t="str">
            <v>m</v>
          </cell>
          <cell r="F50">
            <v>22000</v>
          </cell>
          <cell r="G50">
            <v>444400</v>
          </cell>
          <cell r="H50">
            <v>7000</v>
          </cell>
          <cell r="I50">
            <v>141400</v>
          </cell>
          <cell r="J50">
            <v>15000</v>
          </cell>
          <cell r="K50">
            <v>303000</v>
          </cell>
          <cell r="L50">
            <v>0</v>
          </cell>
          <cell r="M50">
            <v>0</v>
          </cell>
        </row>
        <row r="51">
          <cell r="G51">
            <v>90246800</v>
          </cell>
          <cell r="I51">
            <v>28098000</v>
          </cell>
          <cell r="K51">
            <v>62148800</v>
          </cell>
          <cell r="M51">
            <v>0</v>
          </cell>
        </row>
      </sheetData>
      <sheetData sheetId="5" refreshError="1">
        <row r="4">
          <cell r="D4">
            <v>1</v>
          </cell>
          <cell r="E4" t="str">
            <v>식</v>
          </cell>
          <cell r="G4">
            <v>144302192</v>
          </cell>
          <cell r="I4">
            <v>6842200</v>
          </cell>
          <cell r="K4">
            <v>137459992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13153500</v>
          </cell>
          <cell r="I5">
            <v>3972000</v>
          </cell>
          <cell r="K5">
            <v>9181500</v>
          </cell>
          <cell r="M5">
            <v>0</v>
          </cell>
        </row>
        <row r="6">
          <cell r="G6">
            <v>157455692</v>
          </cell>
          <cell r="I6">
            <v>10814200</v>
          </cell>
          <cell r="K6">
            <v>146641492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15741704</v>
          </cell>
        </row>
        <row r="8">
          <cell r="G8">
            <v>173197396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소나무(조형)H5.0xR30</v>
          </cell>
          <cell r="D30">
            <v>16</v>
          </cell>
          <cell r="E30" t="str">
            <v>주</v>
          </cell>
          <cell r="F30">
            <v>3160000</v>
          </cell>
          <cell r="G30">
            <v>50560000</v>
          </cell>
          <cell r="H30">
            <v>120000</v>
          </cell>
          <cell r="I30">
            <v>1920000</v>
          </cell>
          <cell r="J30">
            <v>3040000</v>
          </cell>
          <cell r="K30">
            <v>48640000</v>
          </cell>
          <cell r="L30">
            <v>0</v>
          </cell>
          <cell r="M30">
            <v>0</v>
          </cell>
        </row>
        <row r="31">
          <cell r="C31" t="str">
            <v>소나무(조형)H5.0xR25</v>
          </cell>
          <cell r="D31">
            <v>12</v>
          </cell>
          <cell r="E31" t="str">
            <v>주</v>
          </cell>
          <cell r="F31">
            <v>2655000</v>
          </cell>
          <cell r="G31">
            <v>31860000</v>
          </cell>
          <cell r="H31">
            <v>90000</v>
          </cell>
          <cell r="I31">
            <v>1080000</v>
          </cell>
          <cell r="J31">
            <v>2565000</v>
          </cell>
          <cell r="K31">
            <v>30780000</v>
          </cell>
          <cell r="L31">
            <v>0</v>
          </cell>
          <cell r="M31">
            <v>0</v>
          </cell>
        </row>
        <row r="32">
          <cell r="C32" t="str">
            <v>소나무(조형)H5.0xR20</v>
          </cell>
          <cell r="D32">
            <v>25</v>
          </cell>
          <cell r="E32" t="str">
            <v>주</v>
          </cell>
          <cell r="F32">
            <v>1780000</v>
          </cell>
          <cell r="G32">
            <v>44500000</v>
          </cell>
          <cell r="H32">
            <v>70000</v>
          </cell>
          <cell r="I32">
            <v>1750000</v>
          </cell>
          <cell r="J32">
            <v>1710000</v>
          </cell>
          <cell r="K32">
            <v>42750000</v>
          </cell>
          <cell r="L32">
            <v>0</v>
          </cell>
          <cell r="M32">
            <v>0</v>
          </cell>
        </row>
        <row r="33">
          <cell r="C33" t="str">
            <v>소나무(조형)H3.0xR12</v>
          </cell>
          <cell r="D33">
            <v>10</v>
          </cell>
          <cell r="E33" t="str">
            <v>주</v>
          </cell>
          <cell r="F33">
            <v>681000</v>
          </cell>
          <cell r="G33">
            <v>6810000</v>
          </cell>
          <cell r="H33">
            <v>35000</v>
          </cell>
          <cell r="I33">
            <v>350000</v>
          </cell>
          <cell r="J33">
            <v>646000</v>
          </cell>
          <cell r="K33">
            <v>6460000</v>
          </cell>
          <cell r="L33">
            <v>0</v>
          </cell>
          <cell r="M33">
            <v>0</v>
          </cell>
        </row>
        <row r="34">
          <cell r="C34" t="str">
            <v>회양목H0.4xW0.5</v>
          </cell>
          <cell r="D34">
            <v>290</v>
          </cell>
          <cell r="E34" t="str">
            <v>주</v>
          </cell>
          <cell r="F34">
            <v>6500</v>
          </cell>
          <cell r="G34">
            <v>1885000</v>
          </cell>
          <cell r="H34">
            <v>1500</v>
          </cell>
          <cell r="I34">
            <v>435000</v>
          </cell>
          <cell r="J34">
            <v>5000</v>
          </cell>
          <cell r="K34">
            <v>1450000</v>
          </cell>
          <cell r="L34">
            <v>0</v>
          </cell>
          <cell r="M34">
            <v>0</v>
          </cell>
        </row>
        <row r="35">
          <cell r="C35" t="str">
            <v>산철쭉H0.5xW0.5</v>
          </cell>
          <cell r="D35">
            <v>360</v>
          </cell>
          <cell r="E35" t="str">
            <v>주</v>
          </cell>
          <cell r="F35">
            <v>4300</v>
          </cell>
          <cell r="G35">
            <v>1548000</v>
          </cell>
          <cell r="H35">
            <v>1500</v>
          </cell>
          <cell r="I35">
            <v>540000</v>
          </cell>
          <cell r="J35">
            <v>2800</v>
          </cell>
          <cell r="K35">
            <v>1008000</v>
          </cell>
          <cell r="L35">
            <v>0</v>
          </cell>
          <cell r="M35">
            <v>0</v>
          </cell>
        </row>
        <row r="36">
          <cell r="C36" t="str">
            <v>영산홍H0.4xW0.5</v>
          </cell>
          <cell r="D36">
            <v>300</v>
          </cell>
          <cell r="E36" t="str">
            <v>주</v>
          </cell>
          <cell r="F36">
            <v>4500</v>
          </cell>
          <cell r="G36">
            <v>1350000</v>
          </cell>
          <cell r="H36">
            <v>1500</v>
          </cell>
          <cell r="I36">
            <v>450000</v>
          </cell>
          <cell r="J36">
            <v>3000</v>
          </cell>
          <cell r="K36">
            <v>900000</v>
          </cell>
          <cell r="L36">
            <v>0</v>
          </cell>
          <cell r="M36">
            <v>0</v>
          </cell>
        </row>
        <row r="37">
          <cell r="C37" t="str">
            <v>돌단풍4치포트</v>
          </cell>
          <cell r="D37">
            <v>610</v>
          </cell>
          <cell r="E37" t="str">
            <v>본</v>
          </cell>
          <cell r="F37">
            <v>1430</v>
          </cell>
          <cell r="G37">
            <v>872300</v>
          </cell>
          <cell r="H37">
            <v>130</v>
          </cell>
          <cell r="I37">
            <v>79300</v>
          </cell>
          <cell r="J37">
            <v>1300</v>
          </cell>
          <cell r="K37">
            <v>793000</v>
          </cell>
          <cell r="L37">
            <v>0</v>
          </cell>
          <cell r="M37">
            <v>0</v>
          </cell>
        </row>
        <row r="38">
          <cell r="C38" t="str">
            <v>붓꽃7~10분얼</v>
          </cell>
          <cell r="D38">
            <v>730</v>
          </cell>
          <cell r="E38" t="str">
            <v>본</v>
          </cell>
          <cell r="F38">
            <v>1630</v>
          </cell>
          <cell r="G38">
            <v>1189900</v>
          </cell>
          <cell r="H38">
            <v>130</v>
          </cell>
          <cell r="I38">
            <v>94900</v>
          </cell>
          <cell r="J38">
            <v>1500</v>
          </cell>
          <cell r="K38">
            <v>1095000</v>
          </cell>
          <cell r="L38">
            <v>0</v>
          </cell>
          <cell r="M38">
            <v>0</v>
          </cell>
        </row>
        <row r="39">
          <cell r="C39" t="str">
            <v>사사4치포트</v>
          </cell>
          <cell r="D39">
            <v>1100</v>
          </cell>
          <cell r="E39" t="str">
            <v>본</v>
          </cell>
          <cell r="F39">
            <v>1930</v>
          </cell>
          <cell r="G39">
            <v>2123000</v>
          </cell>
          <cell r="H39">
            <v>130</v>
          </cell>
          <cell r="I39">
            <v>143000</v>
          </cell>
          <cell r="J39">
            <v>1800</v>
          </cell>
          <cell r="K39">
            <v>1980000</v>
          </cell>
          <cell r="L39">
            <v>0</v>
          </cell>
          <cell r="M39">
            <v>0</v>
          </cell>
        </row>
        <row r="40">
          <cell r="C40" t="str">
            <v>지주목삼발이소형</v>
          </cell>
          <cell r="D40">
            <v>10</v>
          </cell>
          <cell r="E40" t="str">
            <v>조</v>
          </cell>
          <cell r="F40">
            <v>4500</v>
          </cell>
          <cell r="G40">
            <v>45000</v>
          </cell>
          <cell r="H40">
            <v>0</v>
          </cell>
          <cell r="I40">
            <v>0</v>
          </cell>
          <cell r="J40">
            <v>4500</v>
          </cell>
          <cell r="K40">
            <v>45000</v>
          </cell>
          <cell r="L40">
            <v>0</v>
          </cell>
          <cell r="M40">
            <v>0</v>
          </cell>
        </row>
        <row r="41">
          <cell r="C41" t="str">
            <v>지주목철재지주대</v>
          </cell>
          <cell r="D41">
            <v>53</v>
          </cell>
          <cell r="E41" t="str">
            <v>조</v>
          </cell>
          <cell r="F41">
            <v>15000</v>
          </cell>
          <cell r="G41">
            <v>795000</v>
          </cell>
          <cell r="H41">
            <v>0</v>
          </cell>
          <cell r="I41">
            <v>0</v>
          </cell>
          <cell r="J41">
            <v>15000</v>
          </cell>
          <cell r="K41">
            <v>795000</v>
          </cell>
          <cell r="L41">
            <v>0</v>
          </cell>
          <cell r="M41">
            <v>0</v>
          </cell>
        </row>
        <row r="42">
          <cell r="C42" t="str">
            <v>부엽토유기질비료</v>
          </cell>
          <cell r="D42">
            <v>4244.4000000000005</v>
          </cell>
          <cell r="E42" t="str">
            <v>kg</v>
          </cell>
          <cell r="F42">
            <v>180</v>
          </cell>
          <cell r="G42">
            <v>763992</v>
          </cell>
          <cell r="H42">
            <v>0</v>
          </cell>
          <cell r="I42">
            <v>0</v>
          </cell>
          <cell r="J42">
            <v>180</v>
          </cell>
          <cell r="K42">
            <v>763992</v>
          </cell>
          <cell r="L42">
            <v>0</v>
          </cell>
          <cell r="M42">
            <v>0</v>
          </cell>
        </row>
        <row r="43">
          <cell r="G43">
            <v>144302192</v>
          </cell>
          <cell r="I43">
            <v>6842200</v>
          </cell>
          <cell r="K43">
            <v>137459992</v>
          </cell>
          <cell r="M43">
            <v>0</v>
          </cell>
        </row>
        <row r="46">
          <cell r="C46" t="str">
            <v>원형목재포장T100</v>
          </cell>
          <cell r="D46">
            <v>22</v>
          </cell>
          <cell r="E46" t="str">
            <v>m2</v>
          </cell>
          <cell r="F46">
            <v>72000</v>
          </cell>
          <cell r="G46">
            <v>1584000</v>
          </cell>
          <cell r="H46">
            <v>22000</v>
          </cell>
          <cell r="I46">
            <v>484000</v>
          </cell>
          <cell r="J46">
            <v>50000</v>
          </cell>
          <cell r="K46">
            <v>1100000</v>
          </cell>
          <cell r="L46">
            <v>0</v>
          </cell>
          <cell r="M46">
            <v>0</v>
          </cell>
        </row>
        <row r="47">
          <cell r="C47" t="str">
            <v>침목계단250x150x1250,6단</v>
          </cell>
          <cell r="D47">
            <v>5</v>
          </cell>
          <cell r="E47" t="str">
            <v>개소</v>
          </cell>
          <cell r="F47">
            <v>253000</v>
          </cell>
          <cell r="G47">
            <v>1265000</v>
          </cell>
          <cell r="H47">
            <v>33000</v>
          </cell>
          <cell r="I47">
            <v>165000</v>
          </cell>
          <cell r="J47">
            <v>220000</v>
          </cell>
          <cell r="K47">
            <v>1100000</v>
          </cell>
          <cell r="L47">
            <v>0</v>
          </cell>
          <cell r="M47">
            <v>0</v>
          </cell>
        </row>
        <row r="48">
          <cell r="C48" t="str">
            <v>침목계단250x150x1250,7단</v>
          </cell>
          <cell r="D48">
            <v>1</v>
          </cell>
          <cell r="E48" t="str">
            <v>개소</v>
          </cell>
          <cell r="F48">
            <v>304000</v>
          </cell>
          <cell r="G48">
            <v>304000</v>
          </cell>
          <cell r="H48">
            <v>44000</v>
          </cell>
          <cell r="I48">
            <v>44000</v>
          </cell>
          <cell r="J48">
            <v>260000</v>
          </cell>
          <cell r="K48">
            <v>260000</v>
          </cell>
          <cell r="L48">
            <v>0</v>
          </cell>
          <cell r="M48">
            <v>0</v>
          </cell>
        </row>
        <row r="49">
          <cell r="C49" t="str">
            <v>침목난간250x150x500-800</v>
          </cell>
          <cell r="D49">
            <v>53</v>
          </cell>
          <cell r="E49" t="str">
            <v>m</v>
          </cell>
          <cell r="F49">
            <v>90000</v>
          </cell>
          <cell r="G49">
            <v>4770000</v>
          </cell>
          <cell r="H49">
            <v>20000</v>
          </cell>
          <cell r="I49">
            <v>1060000</v>
          </cell>
          <cell r="J49">
            <v>70000</v>
          </cell>
          <cell r="K49">
            <v>3710000</v>
          </cell>
          <cell r="L49">
            <v>0</v>
          </cell>
          <cell r="M49">
            <v>0</v>
          </cell>
        </row>
        <row r="50">
          <cell r="C50" t="str">
            <v>플랜터H400,W400</v>
          </cell>
          <cell r="D50">
            <v>31.7</v>
          </cell>
          <cell r="E50" t="str">
            <v>m3</v>
          </cell>
          <cell r="F50">
            <v>165000</v>
          </cell>
          <cell r="G50">
            <v>5230500</v>
          </cell>
          <cell r="H50">
            <v>70000</v>
          </cell>
          <cell r="I50">
            <v>2219000</v>
          </cell>
          <cell r="J50">
            <v>95000</v>
          </cell>
          <cell r="K50">
            <v>3011500</v>
          </cell>
          <cell r="L50">
            <v>0</v>
          </cell>
          <cell r="M50">
            <v>0</v>
          </cell>
        </row>
        <row r="51">
          <cell r="C51" t="e">
            <v>#VALUE!</v>
          </cell>
          <cell r="G51">
            <v>13153500</v>
          </cell>
          <cell r="I51">
            <v>3972000</v>
          </cell>
          <cell r="K51">
            <v>9181500</v>
          </cell>
          <cell r="M51">
            <v>0</v>
          </cell>
        </row>
      </sheetData>
      <sheetData sheetId="6" refreshError="1">
        <row r="4">
          <cell r="D4">
            <v>1</v>
          </cell>
          <cell r="E4" t="str">
            <v>식</v>
          </cell>
          <cell r="G4">
            <v>44838850</v>
          </cell>
          <cell r="I4">
            <v>8617150</v>
          </cell>
          <cell r="K4">
            <v>36221700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14580130</v>
          </cell>
          <cell r="I5">
            <v>3871840</v>
          </cell>
          <cell r="K5">
            <v>10479760</v>
          </cell>
          <cell r="M5">
            <v>228530</v>
          </cell>
        </row>
        <row r="6">
          <cell r="G6">
            <v>59418980</v>
          </cell>
          <cell r="I6">
            <v>12488990</v>
          </cell>
          <cell r="K6">
            <v>46701460</v>
          </cell>
          <cell r="M6">
            <v>228530</v>
          </cell>
        </row>
        <row r="7">
          <cell r="D7">
            <v>1</v>
          </cell>
          <cell r="E7" t="str">
            <v>식</v>
          </cell>
          <cell r="G7">
            <v>5940439</v>
          </cell>
        </row>
        <row r="8">
          <cell r="G8">
            <v>65359419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구상나무H2.5xW1.0</v>
          </cell>
          <cell r="D30">
            <v>5</v>
          </cell>
          <cell r="E30" t="str">
            <v>주</v>
          </cell>
          <cell r="F30">
            <v>151500</v>
          </cell>
          <cell r="G30">
            <v>757500</v>
          </cell>
          <cell r="H30">
            <v>9000</v>
          </cell>
          <cell r="I30">
            <v>45000</v>
          </cell>
          <cell r="J30">
            <v>142500</v>
          </cell>
          <cell r="K30">
            <v>712500</v>
          </cell>
          <cell r="L30">
            <v>0</v>
          </cell>
          <cell r="M30">
            <v>0</v>
          </cell>
        </row>
        <row r="31">
          <cell r="C31" t="str">
            <v>독일가문비H3.5xW1.8</v>
          </cell>
          <cell r="D31">
            <v>3</v>
          </cell>
          <cell r="E31" t="str">
            <v>주</v>
          </cell>
          <cell r="F31">
            <v>117500</v>
          </cell>
          <cell r="G31">
            <v>352500</v>
          </cell>
          <cell r="H31">
            <v>13000</v>
          </cell>
          <cell r="I31">
            <v>39000</v>
          </cell>
          <cell r="J31">
            <v>104500</v>
          </cell>
          <cell r="K31">
            <v>313500</v>
          </cell>
          <cell r="L31">
            <v>0</v>
          </cell>
          <cell r="M31">
            <v>0</v>
          </cell>
        </row>
        <row r="32">
          <cell r="C32" t="str">
            <v>섬잣나무(조형)H3.5xW1.8</v>
          </cell>
          <cell r="D32">
            <v>0</v>
          </cell>
          <cell r="E32" t="str">
            <v>주</v>
          </cell>
          <cell r="F32">
            <v>2677000</v>
          </cell>
          <cell r="G32">
            <v>0</v>
          </cell>
          <cell r="H32">
            <v>17000</v>
          </cell>
          <cell r="I32">
            <v>0</v>
          </cell>
          <cell r="J32">
            <v>2660000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소나무(조형)H5.0xR30</v>
          </cell>
          <cell r="D33">
            <v>0</v>
          </cell>
          <cell r="E33" t="str">
            <v>주</v>
          </cell>
          <cell r="F33">
            <v>3160000</v>
          </cell>
          <cell r="G33">
            <v>0</v>
          </cell>
          <cell r="H33">
            <v>120000</v>
          </cell>
          <cell r="I33">
            <v>0</v>
          </cell>
          <cell r="J33">
            <v>3040000</v>
          </cell>
          <cell r="K33">
            <v>0</v>
          </cell>
          <cell r="L33">
            <v>0</v>
          </cell>
          <cell r="M33">
            <v>0</v>
          </cell>
        </row>
        <row r="34">
          <cell r="C34" t="str">
            <v>소나무(조형)H5.0xR25</v>
          </cell>
          <cell r="D34">
            <v>0</v>
          </cell>
          <cell r="E34" t="str">
            <v>주</v>
          </cell>
          <cell r="F34">
            <v>2655000</v>
          </cell>
          <cell r="G34">
            <v>0</v>
          </cell>
          <cell r="H34">
            <v>90000</v>
          </cell>
          <cell r="I34">
            <v>0</v>
          </cell>
          <cell r="J34">
            <v>2565000</v>
          </cell>
          <cell r="K34">
            <v>0</v>
          </cell>
          <cell r="L34">
            <v>0</v>
          </cell>
          <cell r="M34">
            <v>0</v>
          </cell>
        </row>
        <row r="35">
          <cell r="C35" t="str">
            <v>소나무(조형)H5.0xR20</v>
          </cell>
          <cell r="D35">
            <v>0</v>
          </cell>
          <cell r="E35" t="str">
            <v>주</v>
          </cell>
          <cell r="F35">
            <v>1780000</v>
          </cell>
          <cell r="G35">
            <v>0</v>
          </cell>
          <cell r="H35">
            <v>70000</v>
          </cell>
          <cell r="I35">
            <v>0</v>
          </cell>
          <cell r="J35">
            <v>1710000</v>
          </cell>
          <cell r="K35">
            <v>0</v>
          </cell>
          <cell r="L35">
            <v>0</v>
          </cell>
          <cell r="M35">
            <v>0</v>
          </cell>
        </row>
        <row r="36">
          <cell r="C36" t="str">
            <v>소나무(둥근형)H2.0xW2.2</v>
          </cell>
          <cell r="D36">
            <v>0</v>
          </cell>
          <cell r="E36" t="str">
            <v>주</v>
          </cell>
          <cell r="F36">
            <v>627500</v>
          </cell>
          <cell r="G36">
            <v>0</v>
          </cell>
          <cell r="H36">
            <v>10000</v>
          </cell>
          <cell r="I36">
            <v>0</v>
          </cell>
          <cell r="J36">
            <v>617500</v>
          </cell>
          <cell r="K36">
            <v>0</v>
          </cell>
          <cell r="L36">
            <v>0</v>
          </cell>
          <cell r="M36">
            <v>0</v>
          </cell>
        </row>
        <row r="37">
          <cell r="C37" t="str">
            <v>실편백H2.5xW1.8</v>
          </cell>
          <cell r="D37">
            <v>3</v>
          </cell>
          <cell r="E37" t="str">
            <v>주</v>
          </cell>
          <cell r="F37">
            <v>70750</v>
          </cell>
          <cell r="G37">
            <v>212250</v>
          </cell>
          <cell r="H37">
            <v>9000</v>
          </cell>
          <cell r="I37">
            <v>27000</v>
          </cell>
          <cell r="J37">
            <v>61750</v>
          </cell>
          <cell r="K37">
            <v>185250</v>
          </cell>
          <cell r="L37">
            <v>0</v>
          </cell>
          <cell r="M37">
            <v>0</v>
          </cell>
        </row>
        <row r="38">
          <cell r="C38" t="str">
            <v>전나무H2.0xW1.0</v>
          </cell>
          <cell r="D38">
            <v>3</v>
          </cell>
          <cell r="E38" t="str">
            <v>주</v>
          </cell>
          <cell r="F38">
            <v>25950</v>
          </cell>
          <cell r="G38">
            <v>77850</v>
          </cell>
          <cell r="H38">
            <v>6000</v>
          </cell>
          <cell r="I38">
            <v>18000</v>
          </cell>
          <cell r="J38">
            <v>19950</v>
          </cell>
          <cell r="K38">
            <v>59850</v>
          </cell>
          <cell r="L38">
            <v>0</v>
          </cell>
          <cell r="M38">
            <v>0</v>
          </cell>
        </row>
        <row r="39">
          <cell r="C39" t="str">
            <v>향나무(조형)H4.0xW1.8</v>
          </cell>
          <cell r="D39">
            <v>0</v>
          </cell>
          <cell r="E39" t="str">
            <v>주</v>
          </cell>
          <cell r="F39">
            <v>761000</v>
          </cell>
          <cell r="G39">
            <v>0</v>
          </cell>
          <cell r="H39">
            <v>20000</v>
          </cell>
          <cell r="I39">
            <v>0</v>
          </cell>
          <cell r="J39">
            <v>741000</v>
          </cell>
          <cell r="K39">
            <v>0</v>
          </cell>
          <cell r="L39">
            <v>0</v>
          </cell>
          <cell r="M39">
            <v>0</v>
          </cell>
        </row>
        <row r="40">
          <cell r="C40" t="str">
            <v>향나무(가브리)H3.0xL5.0</v>
          </cell>
          <cell r="D40">
            <v>0</v>
          </cell>
          <cell r="E40" t="str">
            <v>주</v>
          </cell>
          <cell r="F40">
            <v>2842500</v>
          </cell>
          <cell r="G40">
            <v>0</v>
          </cell>
          <cell r="H40">
            <v>50000</v>
          </cell>
          <cell r="I40">
            <v>0</v>
          </cell>
          <cell r="J40">
            <v>2792500</v>
          </cell>
          <cell r="K40">
            <v>0</v>
          </cell>
          <cell r="L40">
            <v>0</v>
          </cell>
          <cell r="M40">
            <v>0</v>
          </cell>
        </row>
        <row r="41">
          <cell r="C41" t="str">
            <v>전나무H9.0xR30</v>
          </cell>
          <cell r="D41">
            <v>2</v>
          </cell>
          <cell r="E41" t="str">
            <v>주</v>
          </cell>
          <cell r="F41">
            <v>1830000</v>
          </cell>
          <cell r="G41">
            <v>3660000</v>
          </cell>
          <cell r="H41">
            <v>120000</v>
          </cell>
          <cell r="I41">
            <v>240000</v>
          </cell>
          <cell r="J41">
            <v>1710000</v>
          </cell>
          <cell r="K41">
            <v>3420000</v>
          </cell>
          <cell r="L41">
            <v>0</v>
          </cell>
          <cell r="M41">
            <v>0</v>
          </cell>
        </row>
        <row r="42">
          <cell r="C42" t="str">
            <v>고로쇠H4.0xR12</v>
          </cell>
          <cell r="D42">
            <v>9</v>
          </cell>
          <cell r="E42" t="str">
            <v>주</v>
          </cell>
          <cell r="F42">
            <v>139500</v>
          </cell>
          <cell r="G42">
            <v>1255500</v>
          </cell>
          <cell r="H42">
            <v>35000</v>
          </cell>
          <cell r="I42">
            <v>315000</v>
          </cell>
          <cell r="J42">
            <v>104500</v>
          </cell>
          <cell r="K42">
            <v>940500</v>
          </cell>
          <cell r="L42">
            <v>0</v>
          </cell>
          <cell r="M42">
            <v>0</v>
          </cell>
        </row>
        <row r="43">
          <cell r="C43" t="str">
            <v>계수나무H4.0xR10</v>
          </cell>
          <cell r="D43">
            <v>5</v>
          </cell>
          <cell r="E43" t="str">
            <v>주</v>
          </cell>
          <cell r="F43">
            <v>139000</v>
          </cell>
          <cell r="G43">
            <v>695000</v>
          </cell>
          <cell r="H43">
            <v>25000</v>
          </cell>
          <cell r="I43">
            <v>125000</v>
          </cell>
          <cell r="J43">
            <v>114000</v>
          </cell>
          <cell r="K43">
            <v>570000</v>
          </cell>
          <cell r="L43">
            <v>0</v>
          </cell>
          <cell r="M43">
            <v>0</v>
          </cell>
        </row>
        <row r="44">
          <cell r="C44" t="str">
            <v>꽃복숭아H2.0xR4</v>
          </cell>
          <cell r="D44">
            <v>11</v>
          </cell>
          <cell r="E44" t="str">
            <v>주</v>
          </cell>
          <cell r="F44">
            <v>26850</v>
          </cell>
          <cell r="G44">
            <v>295350</v>
          </cell>
          <cell r="H44">
            <v>5000</v>
          </cell>
          <cell r="I44">
            <v>55000</v>
          </cell>
          <cell r="J44">
            <v>21850</v>
          </cell>
          <cell r="K44">
            <v>240350</v>
          </cell>
          <cell r="L44">
            <v>0</v>
          </cell>
          <cell r="M44">
            <v>0</v>
          </cell>
        </row>
        <row r="45">
          <cell r="C45" t="str">
            <v>꽃아그배H2.5xR6</v>
          </cell>
          <cell r="D45">
            <v>3</v>
          </cell>
          <cell r="E45" t="str">
            <v>주</v>
          </cell>
          <cell r="F45">
            <v>52750</v>
          </cell>
          <cell r="G45">
            <v>158250</v>
          </cell>
          <cell r="H45">
            <v>10000</v>
          </cell>
          <cell r="I45">
            <v>30000</v>
          </cell>
          <cell r="J45">
            <v>42750</v>
          </cell>
          <cell r="K45">
            <v>128250</v>
          </cell>
          <cell r="L45">
            <v>0</v>
          </cell>
          <cell r="M45">
            <v>0</v>
          </cell>
        </row>
        <row r="46">
          <cell r="C46" t="str">
            <v>느릅나무H3.0xR5</v>
          </cell>
          <cell r="D46">
            <v>7</v>
          </cell>
          <cell r="E46" t="str">
            <v>주</v>
          </cell>
          <cell r="F46">
            <v>28000</v>
          </cell>
          <cell r="G46">
            <v>196000</v>
          </cell>
          <cell r="H46">
            <v>9000</v>
          </cell>
          <cell r="I46">
            <v>63000</v>
          </cell>
          <cell r="J46">
            <v>19000</v>
          </cell>
          <cell r="K46">
            <v>133000</v>
          </cell>
          <cell r="L46">
            <v>0</v>
          </cell>
          <cell r="M46">
            <v>0</v>
          </cell>
        </row>
        <row r="47">
          <cell r="C47" t="str">
            <v>대왕참나무H3.0xR8</v>
          </cell>
          <cell r="D47">
            <v>7</v>
          </cell>
          <cell r="E47" t="str">
            <v>주</v>
          </cell>
          <cell r="F47">
            <v>105500</v>
          </cell>
          <cell r="G47">
            <v>738500</v>
          </cell>
          <cell r="H47">
            <v>20000</v>
          </cell>
          <cell r="I47">
            <v>140000</v>
          </cell>
          <cell r="J47">
            <v>85500</v>
          </cell>
          <cell r="K47">
            <v>598500</v>
          </cell>
          <cell r="L47">
            <v>0</v>
          </cell>
          <cell r="M47">
            <v>0</v>
          </cell>
        </row>
        <row r="48">
          <cell r="C48" t="str">
            <v>때죽나무H3.0xR6</v>
          </cell>
          <cell r="D48">
            <v>10</v>
          </cell>
          <cell r="E48" t="str">
            <v>주</v>
          </cell>
          <cell r="F48">
            <v>46100</v>
          </cell>
          <cell r="G48">
            <v>461000</v>
          </cell>
          <cell r="H48">
            <v>10000</v>
          </cell>
          <cell r="I48">
            <v>100000</v>
          </cell>
          <cell r="J48">
            <v>36100</v>
          </cell>
          <cell r="K48">
            <v>361000</v>
          </cell>
          <cell r="L48">
            <v>0</v>
          </cell>
          <cell r="M48">
            <v>0</v>
          </cell>
        </row>
        <row r="49">
          <cell r="C49" t="str">
            <v>마가목H2.5xR5</v>
          </cell>
          <cell r="D49">
            <v>6</v>
          </cell>
          <cell r="E49" t="str">
            <v>주</v>
          </cell>
          <cell r="F49">
            <v>37500</v>
          </cell>
          <cell r="G49">
            <v>225000</v>
          </cell>
          <cell r="H49">
            <v>9000</v>
          </cell>
          <cell r="I49">
            <v>54000</v>
          </cell>
          <cell r="J49">
            <v>28500</v>
          </cell>
          <cell r="K49">
            <v>171000</v>
          </cell>
          <cell r="L49">
            <v>0</v>
          </cell>
          <cell r="M49">
            <v>0</v>
          </cell>
        </row>
        <row r="50">
          <cell r="C50" t="str">
            <v>매화나무H3.0xR8</v>
          </cell>
          <cell r="D50">
            <v>5</v>
          </cell>
          <cell r="E50" t="str">
            <v>주</v>
          </cell>
          <cell r="F50">
            <v>62750</v>
          </cell>
          <cell r="G50">
            <v>313750</v>
          </cell>
          <cell r="H50">
            <v>20000</v>
          </cell>
          <cell r="I50">
            <v>100000</v>
          </cell>
          <cell r="J50">
            <v>42750</v>
          </cell>
          <cell r="K50">
            <v>213750</v>
          </cell>
          <cell r="L50">
            <v>0</v>
          </cell>
          <cell r="M50">
            <v>0</v>
          </cell>
        </row>
        <row r="51">
          <cell r="C51" t="str">
            <v>목련H3.0xR10</v>
          </cell>
          <cell r="D51">
            <v>5</v>
          </cell>
          <cell r="E51" t="str">
            <v>주</v>
          </cell>
          <cell r="F51">
            <v>115250</v>
          </cell>
          <cell r="G51">
            <v>576250</v>
          </cell>
          <cell r="H51">
            <v>25000</v>
          </cell>
          <cell r="I51">
            <v>125000</v>
          </cell>
          <cell r="J51">
            <v>90250</v>
          </cell>
          <cell r="K51">
            <v>451250</v>
          </cell>
          <cell r="L51">
            <v>0</v>
          </cell>
          <cell r="M51">
            <v>0</v>
          </cell>
        </row>
        <row r="52">
          <cell r="C52" t="str">
            <v>밤나무H3.0xR10</v>
          </cell>
          <cell r="D52">
            <v>7</v>
          </cell>
          <cell r="E52" t="str">
            <v>주</v>
          </cell>
          <cell r="F52">
            <v>110500</v>
          </cell>
          <cell r="G52">
            <v>773500</v>
          </cell>
          <cell r="H52">
            <v>25000</v>
          </cell>
          <cell r="I52">
            <v>175000</v>
          </cell>
          <cell r="J52">
            <v>85500</v>
          </cell>
          <cell r="K52">
            <v>598500</v>
          </cell>
          <cell r="L52">
            <v>0</v>
          </cell>
          <cell r="M52">
            <v>0</v>
          </cell>
        </row>
        <row r="53">
          <cell r="C53" t="str">
            <v>벗나무H3.0xB8</v>
          </cell>
          <cell r="D53">
            <v>5</v>
          </cell>
          <cell r="E53" t="str">
            <v>주</v>
          </cell>
          <cell r="F53">
            <v>96250</v>
          </cell>
          <cell r="G53">
            <v>481250</v>
          </cell>
          <cell r="H53">
            <v>25000</v>
          </cell>
          <cell r="I53">
            <v>125000</v>
          </cell>
          <cell r="J53">
            <v>71250</v>
          </cell>
          <cell r="K53">
            <v>356250</v>
          </cell>
          <cell r="L53">
            <v>0</v>
          </cell>
          <cell r="M53">
            <v>0</v>
          </cell>
        </row>
        <row r="54">
          <cell r="C54" t="str">
            <v>보리수나무H2.0xR4</v>
          </cell>
          <cell r="D54">
            <v>5</v>
          </cell>
          <cell r="E54" t="str">
            <v>주</v>
          </cell>
          <cell r="F54">
            <v>28750</v>
          </cell>
          <cell r="G54">
            <v>143750</v>
          </cell>
          <cell r="H54">
            <v>5000</v>
          </cell>
          <cell r="I54">
            <v>25000</v>
          </cell>
          <cell r="J54">
            <v>23750</v>
          </cell>
          <cell r="K54">
            <v>118750</v>
          </cell>
          <cell r="L54">
            <v>0</v>
          </cell>
          <cell r="M54">
            <v>0</v>
          </cell>
        </row>
        <row r="55">
          <cell r="C55" t="str">
            <v>복자기H3.0xR8</v>
          </cell>
          <cell r="D55">
            <v>3</v>
          </cell>
          <cell r="E55" t="str">
            <v>주</v>
          </cell>
          <cell r="F55">
            <v>100750</v>
          </cell>
          <cell r="G55">
            <v>302250</v>
          </cell>
          <cell r="H55">
            <v>20000</v>
          </cell>
          <cell r="I55">
            <v>60000</v>
          </cell>
          <cell r="J55">
            <v>80750</v>
          </cell>
          <cell r="K55">
            <v>242250</v>
          </cell>
          <cell r="L55">
            <v>0</v>
          </cell>
          <cell r="M55">
            <v>0</v>
          </cell>
        </row>
        <row r="56">
          <cell r="C56" t="str">
            <v>산사나무H4.5xR30</v>
          </cell>
          <cell r="D56">
            <v>1</v>
          </cell>
          <cell r="E56" t="str">
            <v>주</v>
          </cell>
          <cell r="F56">
            <v>2115000</v>
          </cell>
          <cell r="G56">
            <v>2115000</v>
          </cell>
          <cell r="H56">
            <v>120000</v>
          </cell>
          <cell r="I56">
            <v>120000</v>
          </cell>
          <cell r="J56">
            <v>1995000</v>
          </cell>
          <cell r="K56">
            <v>1995000</v>
          </cell>
          <cell r="L56">
            <v>0</v>
          </cell>
          <cell r="M56">
            <v>0</v>
          </cell>
        </row>
        <row r="57">
          <cell r="C57" t="str">
            <v>산사나무H3.0xR8</v>
          </cell>
          <cell r="D57">
            <v>3</v>
          </cell>
          <cell r="E57" t="str">
            <v>주</v>
          </cell>
          <cell r="F57">
            <v>100750</v>
          </cell>
          <cell r="G57">
            <v>302250</v>
          </cell>
          <cell r="H57">
            <v>20000</v>
          </cell>
          <cell r="I57">
            <v>60000</v>
          </cell>
          <cell r="J57">
            <v>80750</v>
          </cell>
          <cell r="K57">
            <v>242250</v>
          </cell>
          <cell r="L57">
            <v>0</v>
          </cell>
          <cell r="M57">
            <v>0</v>
          </cell>
        </row>
        <row r="58">
          <cell r="C58" t="str">
            <v>오동나무H3.0xR10</v>
          </cell>
          <cell r="E58" t="str">
            <v>주</v>
          </cell>
          <cell r="F58">
            <v>167250</v>
          </cell>
          <cell r="G58">
            <v>0</v>
          </cell>
          <cell r="H58">
            <v>20000</v>
          </cell>
          <cell r="I58">
            <v>0</v>
          </cell>
          <cell r="J58">
            <v>147250</v>
          </cell>
          <cell r="K58">
            <v>0</v>
          </cell>
          <cell r="L58">
            <v>0</v>
          </cell>
          <cell r="M58">
            <v>0</v>
          </cell>
        </row>
        <row r="59">
          <cell r="C59" t="str">
            <v>자귀나무H3.0xR10</v>
          </cell>
          <cell r="D59">
            <v>6</v>
          </cell>
          <cell r="E59" t="str">
            <v>주</v>
          </cell>
          <cell r="F59">
            <v>110500</v>
          </cell>
          <cell r="G59">
            <v>663000</v>
          </cell>
          <cell r="H59">
            <v>25000</v>
          </cell>
          <cell r="I59">
            <v>150000</v>
          </cell>
          <cell r="J59">
            <v>85500</v>
          </cell>
          <cell r="K59">
            <v>513000</v>
          </cell>
          <cell r="L59">
            <v>0</v>
          </cell>
          <cell r="M59">
            <v>0</v>
          </cell>
        </row>
        <row r="60">
          <cell r="C60" t="str">
            <v>졸참나무H3.0xR8</v>
          </cell>
          <cell r="D60">
            <v>8</v>
          </cell>
          <cell r="E60" t="str">
            <v>주</v>
          </cell>
          <cell r="F60">
            <v>100750</v>
          </cell>
          <cell r="G60">
            <v>806000</v>
          </cell>
          <cell r="H60">
            <v>20000</v>
          </cell>
          <cell r="I60">
            <v>160000</v>
          </cell>
          <cell r="J60">
            <v>80750</v>
          </cell>
          <cell r="K60">
            <v>646000</v>
          </cell>
          <cell r="L60">
            <v>0</v>
          </cell>
          <cell r="M60">
            <v>0</v>
          </cell>
        </row>
        <row r="61">
          <cell r="C61" t="str">
            <v>쪽동백H2.0xR5</v>
          </cell>
          <cell r="D61">
            <v>5</v>
          </cell>
          <cell r="E61" t="str">
            <v>주</v>
          </cell>
          <cell r="F61">
            <v>22200</v>
          </cell>
          <cell r="G61">
            <v>111000</v>
          </cell>
          <cell r="H61">
            <v>7000</v>
          </cell>
          <cell r="I61">
            <v>35000</v>
          </cell>
          <cell r="J61">
            <v>15200</v>
          </cell>
          <cell r="K61">
            <v>76000</v>
          </cell>
          <cell r="L61">
            <v>0</v>
          </cell>
          <cell r="M61">
            <v>0</v>
          </cell>
        </row>
        <row r="62">
          <cell r="C62" t="str">
            <v>층층나무H3.5xR10</v>
          </cell>
          <cell r="E62" t="str">
            <v>주</v>
          </cell>
          <cell r="F62">
            <v>167500</v>
          </cell>
          <cell r="G62">
            <v>0</v>
          </cell>
          <cell r="H62">
            <v>25000</v>
          </cell>
          <cell r="I62">
            <v>0</v>
          </cell>
          <cell r="J62">
            <v>142500</v>
          </cell>
          <cell r="K62">
            <v>0</v>
          </cell>
          <cell r="L62">
            <v>0</v>
          </cell>
          <cell r="M62">
            <v>0</v>
          </cell>
        </row>
        <row r="63">
          <cell r="C63" t="str">
            <v>칠엽수H2.5xR8</v>
          </cell>
          <cell r="D63">
            <v>4</v>
          </cell>
          <cell r="E63" t="str">
            <v>주</v>
          </cell>
          <cell r="F63">
            <v>124500</v>
          </cell>
          <cell r="G63">
            <v>498000</v>
          </cell>
          <cell r="H63">
            <v>20000</v>
          </cell>
          <cell r="I63">
            <v>80000</v>
          </cell>
          <cell r="J63">
            <v>104500</v>
          </cell>
          <cell r="K63">
            <v>418000</v>
          </cell>
          <cell r="L63">
            <v>0</v>
          </cell>
          <cell r="M63">
            <v>0</v>
          </cell>
        </row>
        <row r="64">
          <cell r="C64" t="str">
            <v>팥배나무H3.0xR6</v>
          </cell>
          <cell r="D64">
            <v>3</v>
          </cell>
          <cell r="E64" t="str">
            <v>주</v>
          </cell>
          <cell r="F64">
            <v>48000</v>
          </cell>
          <cell r="G64">
            <v>144000</v>
          </cell>
          <cell r="H64">
            <v>10000</v>
          </cell>
          <cell r="I64">
            <v>30000</v>
          </cell>
          <cell r="J64">
            <v>38000</v>
          </cell>
          <cell r="K64">
            <v>114000</v>
          </cell>
          <cell r="L64">
            <v>0</v>
          </cell>
          <cell r="M64">
            <v>0</v>
          </cell>
        </row>
        <row r="65">
          <cell r="C65" t="str">
            <v>회화나무H3.5xR8</v>
          </cell>
          <cell r="D65">
            <v>12</v>
          </cell>
          <cell r="E65" t="str">
            <v>주</v>
          </cell>
          <cell r="F65">
            <v>67500</v>
          </cell>
          <cell r="G65">
            <v>810000</v>
          </cell>
          <cell r="H65">
            <v>20000</v>
          </cell>
          <cell r="I65">
            <v>240000</v>
          </cell>
          <cell r="J65">
            <v>47500</v>
          </cell>
          <cell r="K65">
            <v>570000</v>
          </cell>
          <cell r="L65">
            <v>0</v>
          </cell>
          <cell r="M65">
            <v>0</v>
          </cell>
        </row>
        <row r="66">
          <cell r="C66" t="str">
            <v>눈주목H0.4xW0.4</v>
          </cell>
          <cell r="D66">
            <v>100</v>
          </cell>
          <cell r="E66" t="str">
            <v>주</v>
          </cell>
          <cell r="F66">
            <v>12000</v>
          </cell>
          <cell r="G66">
            <v>1200000</v>
          </cell>
          <cell r="H66">
            <v>1500</v>
          </cell>
          <cell r="I66">
            <v>150000</v>
          </cell>
          <cell r="J66">
            <v>10500</v>
          </cell>
          <cell r="K66">
            <v>1050000</v>
          </cell>
          <cell r="L66">
            <v>0</v>
          </cell>
          <cell r="M66">
            <v>0</v>
          </cell>
        </row>
        <row r="67">
          <cell r="C67" t="str">
            <v>사철나무H1.0xW0.3</v>
          </cell>
          <cell r="D67">
            <v>200</v>
          </cell>
          <cell r="E67" t="str">
            <v>주</v>
          </cell>
          <cell r="F67">
            <v>3200</v>
          </cell>
          <cell r="G67">
            <v>640000</v>
          </cell>
          <cell r="H67">
            <v>2000</v>
          </cell>
          <cell r="I67">
            <v>400000</v>
          </cell>
          <cell r="J67">
            <v>1200</v>
          </cell>
          <cell r="K67">
            <v>240000</v>
          </cell>
          <cell r="L67">
            <v>0</v>
          </cell>
          <cell r="M67">
            <v>0</v>
          </cell>
        </row>
        <row r="68">
          <cell r="C68" t="str">
            <v>회양목H0.4xW0.5</v>
          </cell>
          <cell r="D68">
            <v>160</v>
          </cell>
          <cell r="E68" t="str">
            <v>주</v>
          </cell>
          <cell r="F68">
            <v>6500</v>
          </cell>
          <cell r="G68">
            <v>1040000</v>
          </cell>
          <cell r="H68">
            <v>1500</v>
          </cell>
          <cell r="I68">
            <v>240000</v>
          </cell>
          <cell r="J68">
            <v>5000</v>
          </cell>
          <cell r="K68">
            <v>800000</v>
          </cell>
          <cell r="L68">
            <v>0</v>
          </cell>
          <cell r="M68">
            <v>0</v>
          </cell>
        </row>
        <row r="69">
          <cell r="C69" t="str">
            <v>갯버들H0.5</v>
          </cell>
          <cell r="D69">
            <v>300</v>
          </cell>
          <cell r="E69" t="str">
            <v>주</v>
          </cell>
          <cell r="F69">
            <v>3000</v>
          </cell>
          <cell r="G69">
            <v>900000</v>
          </cell>
          <cell r="H69">
            <v>1000</v>
          </cell>
          <cell r="I69">
            <v>300000</v>
          </cell>
          <cell r="J69">
            <v>2000</v>
          </cell>
          <cell r="K69">
            <v>600000</v>
          </cell>
          <cell r="L69">
            <v>0</v>
          </cell>
          <cell r="M69">
            <v>0</v>
          </cell>
        </row>
        <row r="70">
          <cell r="C70" t="str">
            <v>겹철쭉H0.4xW0.5</v>
          </cell>
          <cell r="D70">
            <v>330</v>
          </cell>
          <cell r="E70" t="str">
            <v>주</v>
          </cell>
          <cell r="F70">
            <v>5500</v>
          </cell>
          <cell r="G70">
            <v>1815000</v>
          </cell>
          <cell r="H70">
            <v>1500</v>
          </cell>
          <cell r="I70">
            <v>495000</v>
          </cell>
          <cell r="J70">
            <v>4000</v>
          </cell>
          <cell r="K70">
            <v>1320000</v>
          </cell>
          <cell r="L70">
            <v>0</v>
          </cell>
          <cell r="M70">
            <v>0</v>
          </cell>
        </row>
        <row r="71">
          <cell r="C71" t="str">
            <v>모란H1.5x5가지</v>
          </cell>
          <cell r="D71">
            <v>150</v>
          </cell>
          <cell r="E71" t="str">
            <v>주</v>
          </cell>
          <cell r="F71">
            <v>7500</v>
          </cell>
          <cell r="G71">
            <v>1125000</v>
          </cell>
          <cell r="H71">
            <v>2000</v>
          </cell>
          <cell r="I71">
            <v>300000</v>
          </cell>
          <cell r="J71">
            <v>5500</v>
          </cell>
          <cell r="K71">
            <v>825000</v>
          </cell>
          <cell r="L71">
            <v>0</v>
          </cell>
          <cell r="M71">
            <v>0</v>
          </cell>
        </row>
        <row r="72">
          <cell r="C72" t="str">
            <v>박태기나무H1.0xW0.3</v>
          </cell>
          <cell r="D72">
            <v>300</v>
          </cell>
          <cell r="E72" t="str">
            <v>주</v>
          </cell>
          <cell r="F72">
            <v>4500</v>
          </cell>
          <cell r="G72">
            <v>1350000</v>
          </cell>
          <cell r="H72">
            <v>2000</v>
          </cell>
          <cell r="I72">
            <v>600000</v>
          </cell>
          <cell r="J72">
            <v>2500</v>
          </cell>
          <cell r="K72">
            <v>750000</v>
          </cell>
          <cell r="L72">
            <v>0</v>
          </cell>
          <cell r="M72">
            <v>0</v>
          </cell>
        </row>
        <row r="73">
          <cell r="C73" t="str">
            <v>병꽃나무H1.0xW0.4</v>
          </cell>
          <cell r="D73">
            <v>100</v>
          </cell>
          <cell r="E73" t="str">
            <v>주</v>
          </cell>
          <cell r="F73">
            <v>3100</v>
          </cell>
          <cell r="G73">
            <v>310000</v>
          </cell>
          <cell r="H73">
            <v>2000</v>
          </cell>
          <cell r="I73">
            <v>200000</v>
          </cell>
          <cell r="J73">
            <v>1100</v>
          </cell>
          <cell r="K73">
            <v>110000</v>
          </cell>
          <cell r="L73">
            <v>0</v>
          </cell>
          <cell r="M73">
            <v>0</v>
          </cell>
        </row>
        <row r="74">
          <cell r="C74" t="str">
            <v>백철쭉H0.4xW0.5</v>
          </cell>
          <cell r="D74">
            <v>150</v>
          </cell>
          <cell r="E74" t="str">
            <v>주</v>
          </cell>
          <cell r="F74">
            <v>4700</v>
          </cell>
          <cell r="G74">
            <v>705000</v>
          </cell>
          <cell r="H74">
            <v>1500</v>
          </cell>
          <cell r="I74">
            <v>225000</v>
          </cell>
          <cell r="J74">
            <v>3200</v>
          </cell>
          <cell r="K74">
            <v>480000</v>
          </cell>
          <cell r="L74">
            <v>0</v>
          </cell>
          <cell r="M74">
            <v>0</v>
          </cell>
        </row>
        <row r="75">
          <cell r="C75" t="str">
            <v>산수국H0.4xW0.6</v>
          </cell>
          <cell r="D75">
            <v>135</v>
          </cell>
          <cell r="E75" t="str">
            <v>주</v>
          </cell>
          <cell r="F75">
            <v>11500</v>
          </cell>
          <cell r="G75">
            <v>1552500</v>
          </cell>
          <cell r="H75">
            <v>1500</v>
          </cell>
          <cell r="I75">
            <v>202500</v>
          </cell>
          <cell r="J75">
            <v>10000</v>
          </cell>
          <cell r="K75">
            <v>1350000</v>
          </cell>
          <cell r="L75">
            <v>0</v>
          </cell>
          <cell r="M75">
            <v>0</v>
          </cell>
        </row>
        <row r="76">
          <cell r="C76" t="str">
            <v>산철쭉H0.4xW0.5</v>
          </cell>
          <cell r="D76">
            <v>120</v>
          </cell>
          <cell r="E76" t="str">
            <v>주</v>
          </cell>
          <cell r="F76">
            <v>3900</v>
          </cell>
          <cell r="G76">
            <v>468000</v>
          </cell>
          <cell r="H76">
            <v>1500</v>
          </cell>
          <cell r="I76">
            <v>180000</v>
          </cell>
          <cell r="J76">
            <v>2400</v>
          </cell>
          <cell r="K76">
            <v>288000</v>
          </cell>
          <cell r="L76">
            <v>0</v>
          </cell>
          <cell r="M76">
            <v>0</v>
          </cell>
        </row>
        <row r="77">
          <cell r="C77" t="str">
            <v>영산홍H0.4xW0.5</v>
          </cell>
          <cell r="D77">
            <v>170</v>
          </cell>
          <cell r="E77" t="str">
            <v>주</v>
          </cell>
          <cell r="F77">
            <v>4500</v>
          </cell>
          <cell r="G77">
            <v>765000</v>
          </cell>
          <cell r="H77">
            <v>1500</v>
          </cell>
          <cell r="I77">
            <v>255000</v>
          </cell>
          <cell r="J77">
            <v>3000</v>
          </cell>
          <cell r="K77">
            <v>510000</v>
          </cell>
          <cell r="L77">
            <v>0</v>
          </cell>
          <cell r="M77">
            <v>0</v>
          </cell>
        </row>
        <row r="78">
          <cell r="C78" t="str">
            <v>옥매화H1.0xW0.6</v>
          </cell>
          <cell r="D78">
            <v>30</v>
          </cell>
          <cell r="E78" t="str">
            <v>주</v>
          </cell>
          <cell r="F78">
            <v>7500</v>
          </cell>
          <cell r="G78">
            <v>225000</v>
          </cell>
          <cell r="H78">
            <v>2000</v>
          </cell>
          <cell r="I78">
            <v>60000</v>
          </cell>
          <cell r="J78">
            <v>5500</v>
          </cell>
          <cell r="K78">
            <v>165000</v>
          </cell>
          <cell r="L78">
            <v>0</v>
          </cell>
          <cell r="M78">
            <v>0</v>
          </cell>
        </row>
        <row r="79">
          <cell r="C79" t="str">
            <v>진달래H0.5xW0.4</v>
          </cell>
          <cell r="D79">
            <v>200</v>
          </cell>
          <cell r="E79" t="str">
            <v>주</v>
          </cell>
          <cell r="F79">
            <v>3600</v>
          </cell>
          <cell r="G79">
            <v>720000</v>
          </cell>
          <cell r="H79">
            <v>1500</v>
          </cell>
          <cell r="I79">
            <v>300000</v>
          </cell>
          <cell r="J79">
            <v>2100</v>
          </cell>
          <cell r="K79">
            <v>420000</v>
          </cell>
          <cell r="L79">
            <v>0</v>
          </cell>
          <cell r="M79">
            <v>0</v>
          </cell>
        </row>
        <row r="80">
          <cell r="C80" t="str">
            <v>조팝나무H0.8xW0.4</v>
          </cell>
          <cell r="D80">
            <v>140</v>
          </cell>
          <cell r="E80" t="str">
            <v>주</v>
          </cell>
          <cell r="F80">
            <v>4000</v>
          </cell>
          <cell r="G80">
            <v>560000</v>
          </cell>
          <cell r="H80">
            <v>2000</v>
          </cell>
          <cell r="I80">
            <v>280000</v>
          </cell>
          <cell r="J80">
            <v>2000</v>
          </cell>
          <cell r="K80">
            <v>280000</v>
          </cell>
          <cell r="L80">
            <v>0</v>
          </cell>
          <cell r="M80">
            <v>0</v>
          </cell>
        </row>
        <row r="81">
          <cell r="C81" t="str">
            <v>황매화H1.0xW0.6</v>
          </cell>
          <cell r="D81">
            <v>140</v>
          </cell>
          <cell r="E81" t="str">
            <v>주</v>
          </cell>
          <cell r="F81">
            <v>5000</v>
          </cell>
          <cell r="G81">
            <v>700000</v>
          </cell>
          <cell r="H81">
            <v>2000</v>
          </cell>
          <cell r="I81">
            <v>280000</v>
          </cell>
          <cell r="J81">
            <v>3000</v>
          </cell>
          <cell r="K81">
            <v>420000</v>
          </cell>
          <cell r="L81">
            <v>0</v>
          </cell>
          <cell r="M81">
            <v>0</v>
          </cell>
        </row>
        <row r="82">
          <cell r="C82" t="str">
            <v>구절초3치포트</v>
          </cell>
          <cell r="D82">
            <v>250</v>
          </cell>
          <cell r="E82" t="str">
            <v>본</v>
          </cell>
          <cell r="F82">
            <v>1130</v>
          </cell>
          <cell r="G82">
            <v>282500</v>
          </cell>
          <cell r="H82">
            <v>130</v>
          </cell>
          <cell r="I82">
            <v>32500</v>
          </cell>
          <cell r="J82">
            <v>1000</v>
          </cell>
          <cell r="K82">
            <v>250000</v>
          </cell>
          <cell r="L82">
            <v>0</v>
          </cell>
          <cell r="M82">
            <v>0</v>
          </cell>
        </row>
        <row r="83">
          <cell r="C83" t="str">
            <v>관중5치포트</v>
          </cell>
          <cell r="D83">
            <v>410</v>
          </cell>
          <cell r="E83" t="str">
            <v>본</v>
          </cell>
          <cell r="F83">
            <v>4930</v>
          </cell>
          <cell r="G83">
            <v>2021300</v>
          </cell>
          <cell r="H83">
            <v>130</v>
          </cell>
          <cell r="I83">
            <v>53300</v>
          </cell>
          <cell r="J83">
            <v>4800</v>
          </cell>
          <cell r="K83">
            <v>1968000</v>
          </cell>
          <cell r="L83">
            <v>0</v>
          </cell>
          <cell r="M83">
            <v>0</v>
          </cell>
        </row>
        <row r="84">
          <cell r="C84" t="str">
            <v>꽃창포4~5분얼</v>
          </cell>
          <cell r="D84">
            <v>240</v>
          </cell>
          <cell r="E84" t="str">
            <v>본</v>
          </cell>
          <cell r="F84">
            <v>2630</v>
          </cell>
          <cell r="G84">
            <v>631200</v>
          </cell>
          <cell r="H84">
            <v>130</v>
          </cell>
          <cell r="I84">
            <v>31200</v>
          </cell>
          <cell r="J84">
            <v>2500</v>
          </cell>
          <cell r="K84">
            <v>600000</v>
          </cell>
          <cell r="L84">
            <v>0</v>
          </cell>
          <cell r="M84">
            <v>0</v>
          </cell>
        </row>
        <row r="85">
          <cell r="C85" t="str">
            <v>노루오줌4치포트</v>
          </cell>
          <cell r="D85">
            <v>420</v>
          </cell>
          <cell r="E85" t="str">
            <v>본</v>
          </cell>
          <cell r="F85">
            <v>1430</v>
          </cell>
          <cell r="G85">
            <v>600600</v>
          </cell>
          <cell r="H85">
            <v>130</v>
          </cell>
          <cell r="I85">
            <v>54600</v>
          </cell>
          <cell r="J85">
            <v>1300</v>
          </cell>
          <cell r="K85">
            <v>546000</v>
          </cell>
          <cell r="L85">
            <v>0</v>
          </cell>
          <cell r="M85">
            <v>0</v>
          </cell>
        </row>
        <row r="86">
          <cell r="C86" t="str">
            <v>돌나물3치포트</v>
          </cell>
          <cell r="D86">
            <v>350</v>
          </cell>
          <cell r="E86" t="str">
            <v>본</v>
          </cell>
          <cell r="F86">
            <v>1130</v>
          </cell>
          <cell r="G86">
            <v>395500</v>
          </cell>
          <cell r="H86">
            <v>130</v>
          </cell>
          <cell r="I86">
            <v>45500</v>
          </cell>
          <cell r="J86">
            <v>1000</v>
          </cell>
          <cell r="K86">
            <v>350000</v>
          </cell>
          <cell r="L86">
            <v>0</v>
          </cell>
          <cell r="M86">
            <v>0</v>
          </cell>
        </row>
        <row r="87">
          <cell r="C87" t="str">
            <v>돌단풍4치포트</v>
          </cell>
          <cell r="D87">
            <v>200</v>
          </cell>
          <cell r="E87" t="str">
            <v>본</v>
          </cell>
          <cell r="F87">
            <v>1430</v>
          </cell>
          <cell r="G87">
            <v>286000</v>
          </cell>
          <cell r="H87">
            <v>130</v>
          </cell>
          <cell r="I87">
            <v>26000</v>
          </cell>
          <cell r="J87">
            <v>1300</v>
          </cell>
          <cell r="K87">
            <v>260000</v>
          </cell>
          <cell r="L87">
            <v>0</v>
          </cell>
          <cell r="M87">
            <v>0</v>
          </cell>
        </row>
        <row r="88">
          <cell r="C88" t="str">
            <v>바위치3치포트</v>
          </cell>
          <cell r="D88">
            <v>300</v>
          </cell>
          <cell r="E88" t="str">
            <v>본</v>
          </cell>
          <cell r="F88">
            <v>1030</v>
          </cell>
          <cell r="G88">
            <v>309000</v>
          </cell>
          <cell r="H88">
            <v>130</v>
          </cell>
          <cell r="I88">
            <v>39000</v>
          </cell>
          <cell r="J88">
            <v>900</v>
          </cell>
          <cell r="K88">
            <v>270000</v>
          </cell>
          <cell r="L88">
            <v>0</v>
          </cell>
          <cell r="M88">
            <v>0</v>
          </cell>
        </row>
        <row r="89">
          <cell r="C89" t="str">
            <v>붓꽃7~10분얼</v>
          </cell>
          <cell r="D89">
            <v>510</v>
          </cell>
          <cell r="E89" t="str">
            <v>본</v>
          </cell>
          <cell r="F89">
            <v>1630</v>
          </cell>
          <cell r="G89">
            <v>831300</v>
          </cell>
          <cell r="H89">
            <v>130</v>
          </cell>
          <cell r="I89">
            <v>66300</v>
          </cell>
          <cell r="J89">
            <v>1500</v>
          </cell>
          <cell r="K89">
            <v>765000</v>
          </cell>
          <cell r="L89">
            <v>0</v>
          </cell>
          <cell r="M89">
            <v>0</v>
          </cell>
        </row>
        <row r="90">
          <cell r="C90" t="str">
            <v>비비추4~5분얼</v>
          </cell>
          <cell r="D90">
            <v>300</v>
          </cell>
          <cell r="E90" t="str">
            <v>본</v>
          </cell>
          <cell r="F90">
            <v>2130</v>
          </cell>
          <cell r="G90">
            <v>639000</v>
          </cell>
          <cell r="H90">
            <v>130</v>
          </cell>
          <cell r="I90">
            <v>39000</v>
          </cell>
          <cell r="J90">
            <v>2000</v>
          </cell>
          <cell r="K90">
            <v>600000</v>
          </cell>
          <cell r="L90">
            <v>0</v>
          </cell>
          <cell r="M90">
            <v>0</v>
          </cell>
        </row>
        <row r="91">
          <cell r="C91" t="str">
            <v>백리향4치포트</v>
          </cell>
          <cell r="D91">
            <v>400</v>
          </cell>
          <cell r="E91" t="str">
            <v>본</v>
          </cell>
          <cell r="F91">
            <v>1930</v>
          </cell>
          <cell r="G91">
            <v>772000</v>
          </cell>
          <cell r="H91">
            <v>130</v>
          </cell>
          <cell r="I91">
            <v>52000</v>
          </cell>
          <cell r="J91">
            <v>1800</v>
          </cell>
          <cell r="K91">
            <v>720000</v>
          </cell>
          <cell r="L91">
            <v>0</v>
          </cell>
          <cell r="M91">
            <v>0</v>
          </cell>
        </row>
        <row r="92">
          <cell r="C92" t="str">
            <v>사사4치포트</v>
          </cell>
          <cell r="D92">
            <v>500</v>
          </cell>
          <cell r="E92" t="str">
            <v>본</v>
          </cell>
          <cell r="F92">
            <v>1930</v>
          </cell>
          <cell r="G92">
            <v>965000</v>
          </cell>
          <cell r="H92">
            <v>130</v>
          </cell>
          <cell r="I92">
            <v>65000</v>
          </cell>
          <cell r="J92">
            <v>1800</v>
          </cell>
          <cell r="K92">
            <v>900000</v>
          </cell>
          <cell r="L92">
            <v>0</v>
          </cell>
          <cell r="M92">
            <v>0</v>
          </cell>
        </row>
        <row r="93">
          <cell r="C93" t="str">
            <v>수호초4치포트</v>
          </cell>
          <cell r="D93">
            <v>350</v>
          </cell>
          <cell r="E93" t="str">
            <v>본</v>
          </cell>
          <cell r="F93">
            <v>1930</v>
          </cell>
          <cell r="G93">
            <v>675500</v>
          </cell>
          <cell r="H93">
            <v>130</v>
          </cell>
          <cell r="I93">
            <v>45500</v>
          </cell>
          <cell r="J93">
            <v>1800</v>
          </cell>
          <cell r="K93">
            <v>630000</v>
          </cell>
          <cell r="L93">
            <v>0</v>
          </cell>
          <cell r="M93">
            <v>0</v>
          </cell>
        </row>
        <row r="94">
          <cell r="C94" t="str">
            <v>영춘화H0.6x3가지</v>
          </cell>
          <cell r="D94">
            <v>195</v>
          </cell>
          <cell r="E94" t="str">
            <v>본</v>
          </cell>
          <cell r="F94">
            <v>2830</v>
          </cell>
          <cell r="G94">
            <v>551850</v>
          </cell>
          <cell r="H94">
            <v>130</v>
          </cell>
          <cell r="I94">
            <v>25350</v>
          </cell>
          <cell r="J94">
            <v>2700</v>
          </cell>
          <cell r="K94">
            <v>526500</v>
          </cell>
          <cell r="L94">
            <v>0</v>
          </cell>
          <cell r="M94">
            <v>0</v>
          </cell>
        </row>
        <row r="95">
          <cell r="C95" t="str">
            <v>유카H0.6xW0.4</v>
          </cell>
          <cell r="E95" t="str">
            <v>본</v>
          </cell>
          <cell r="F95">
            <v>10500</v>
          </cell>
          <cell r="G95">
            <v>0</v>
          </cell>
          <cell r="H95">
            <v>1500</v>
          </cell>
          <cell r="I95">
            <v>0</v>
          </cell>
          <cell r="J95">
            <v>9000</v>
          </cell>
          <cell r="K95">
            <v>0</v>
          </cell>
          <cell r="L95">
            <v>0</v>
          </cell>
          <cell r="M95">
            <v>0</v>
          </cell>
        </row>
        <row r="96">
          <cell r="C96" t="str">
            <v>원추리2~3분얼</v>
          </cell>
          <cell r="D96">
            <v>680</v>
          </cell>
          <cell r="E96" t="str">
            <v>본</v>
          </cell>
          <cell r="F96">
            <v>1330</v>
          </cell>
          <cell r="G96">
            <v>904400</v>
          </cell>
          <cell r="H96">
            <v>130</v>
          </cell>
          <cell r="I96">
            <v>88400</v>
          </cell>
          <cell r="J96">
            <v>1200</v>
          </cell>
          <cell r="K96">
            <v>816000</v>
          </cell>
          <cell r="L96">
            <v>0</v>
          </cell>
          <cell r="M96">
            <v>0</v>
          </cell>
        </row>
        <row r="97">
          <cell r="C97" t="str">
            <v>조릿대H0.4x5가지</v>
          </cell>
          <cell r="D97">
            <v>500</v>
          </cell>
          <cell r="E97" t="str">
            <v>본</v>
          </cell>
          <cell r="F97">
            <v>3600</v>
          </cell>
          <cell r="G97">
            <v>1800000</v>
          </cell>
          <cell r="H97">
            <v>1500</v>
          </cell>
          <cell r="I97">
            <v>750000</v>
          </cell>
          <cell r="J97">
            <v>2100</v>
          </cell>
          <cell r="K97">
            <v>1050000</v>
          </cell>
          <cell r="L97">
            <v>0</v>
          </cell>
          <cell r="M97">
            <v>0</v>
          </cell>
        </row>
        <row r="98">
          <cell r="C98" t="str">
            <v>지주목삼발이소형</v>
          </cell>
          <cell r="D98">
            <v>163</v>
          </cell>
          <cell r="E98" t="str">
            <v>조</v>
          </cell>
          <cell r="F98">
            <v>4500</v>
          </cell>
          <cell r="G98">
            <v>733500</v>
          </cell>
          <cell r="H98">
            <v>0</v>
          </cell>
          <cell r="I98">
            <v>0</v>
          </cell>
          <cell r="J98">
            <v>4500</v>
          </cell>
          <cell r="K98">
            <v>733500</v>
          </cell>
          <cell r="L98">
            <v>0</v>
          </cell>
          <cell r="M98">
            <v>0</v>
          </cell>
        </row>
        <row r="99">
          <cell r="C99" t="str">
            <v>지주목삼발이대형</v>
          </cell>
          <cell r="D99">
            <v>17</v>
          </cell>
          <cell r="E99" t="str">
            <v>조</v>
          </cell>
          <cell r="F99">
            <v>6500</v>
          </cell>
          <cell r="G99">
            <v>110500</v>
          </cell>
          <cell r="H99">
            <v>0</v>
          </cell>
          <cell r="I99">
            <v>0</v>
          </cell>
          <cell r="J99">
            <v>6500</v>
          </cell>
          <cell r="K99">
            <v>110500</v>
          </cell>
          <cell r="L99">
            <v>0</v>
          </cell>
          <cell r="M99">
            <v>0</v>
          </cell>
        </row>
        <row r="100">
          <cell r="C100" t="str">
            <v>지주목철재지주대</v>
          </cell>
          <cell r="D100">
            <v>0</v>
          </cell>
          <cell r="E100" t="str">
            <v>조</v>
          </cell>
          <cell r="F100">
            <v>15000</v>
          </cell>
          <cell r="G100">
            <v>0</v>
          </cell>
          <cell r="H100">
            <v>0</v>
          </cell>
          <cell r="I100">
            <v>0</v>
          </cell>
          <cell r="J100">
            <v>15000</v>
          </cell>
          <cell r="K100">
            <v>0</v>
          </cell>
          <cell r="L100">
            <v>0</v>
          </cell>
          <cell r="M100">
            <v>0</v>
          </cell>
        </row>
        <row r="101">
          <cell r="C101" t="str">
            <v>부엽토유기질비료</v>
          </cell>
          <cell r="D101">
            <v>6275</v>
          </cell>
          <cell r="E101" t="str">
            <v>kg</v>
          </cell>
          <cell r="F101">
            <v>180</v>
          </cell>
          <cell r="G101">
            <v>1129500</v>
          </cell>
          <cell r="H101">
            <v>0</v>
          </cell>
          <cell r="I101">
            <v>0</v>
          </cell>
          <cell r="J101">
            <v>180</v>
          </cell>
          <cell r="K101">
            <v>1129500</v>
          </cell>
          <cell r="L101">
            <v>0</v>
          </cell>
          <cell r="M101">
            <v>0</v>
          </cell>
        </row>
        <row r="102">
          <cell r="G102">
            <v>44838850</v>
          </cell>
          <cell r="I102">
            <v>8617150</v>
          </cell>
          <cell r="K102">
            <v>36221700</v>
          </cell>
          <cell r="M102">
            <v>0</v>
          </cell>
        </row>
        <row r="108">
          <cell r="C108" t="str">
            <v>마운딩공</v>
          </cell>
          <cell r="D108">
            <v>167.8</v>
          </cell>
          <cell r="E108" t="str">
            <v>m3</v>
          </cell>
          <cell r="F108">
            <v>15000</v>
          </cell>
          <cell r="G108">
            <v>2517000</v>
          </cell>
          <cell r="H108">
            <v>2000</v>
          </cell>
          <cell r="I108">
            <v>335600</v>
          </cell>
          <cell r="J108">
            <v>13000</v>
          </cell>
          <cell r="K108">
            <v>2181400</v>
          </cell>
          <cell r="L108">
            <v>0</v>
          </cell>
          <cell r="M108">
            <v>0</v>
          </cell>
        </row>
        <row r="109">
          <cell r="C109" t="str">
            <v>스테시석놓기W500-900</v>
          </cell>
          <cell r="D109">
            <v>10</v>
          </cell>
          <cell r="E109" t="str">
            <v>EA</v>
          </cell>
          <cell r="F109">
            <v>580000</v>
          </cell>
          <cell r="G109">
            <v>5800000</v>
          </cell>
          <cell r="H109">
            <v>130000</v>
          </cell>
          <cell r="I109">
            <v>1300000</v>
          </cell>
          <cell r="J109">
            <v>450000</v>
          </cell>
          <cell r="K109">
            <v>4500000</v>
          </cell>
          <cell r="L109">
            <v>0</v>
          </cell>
          <cell r="M109">
            <v>0</v>
          </cell>
        </row>
        <row r="110">
          <cell r="C110" t="str">
            <v>카프포장T250</v>
          </cell>
          <cell r="D110">
            <v>228.53</v>
          </cell>
          <cell r="E110" t="str">
            <v>m2</v>
          </cell>
          <cell r="F110">
            <v>21000</v>
          </cell>
          <cell r="G110">
            <v>4799130</v>
          </cell>
          <cell r="H110">
            <v>8000</v>
          </cell>
          <cell r="I110">
            <v>1828240</v>
          </cell>
          <cell r="J110">
            <v>12000</v>
          </cell>
          <cell r="K110">
            <v>2742360</v>
          </cell>
          <cell r="L110">
            <v>1000</v>
          </cell>
          <cell r="M110">
            <v>228530</v>
          </cell>
        </row>
        <row r="111">
          <cell r="C111" t="str">
            <v>자갈포장50mm, 흑색</v>
          </cell>
          <cell r="D111">
            <v>24</v>
          </cell>
          <cell r="E111" t="str">
            <v>m2</v>
          </cell>
          <cell r="F111">
            <v>61000</v>
          </cell>
          <cell r="G111">
            <v>1464000</v>
          </cell>
          <cell r="H111">
            <v>17000</v>
          </cell>
          <cell r="I111">
            <v>408000</v>
          </cell>
          <cell r="J111">
            <v>44000</v>
          </cell>
          <cell r="K111">
            <v>1056000</v>
          </cell>
          <cell r="L111">
            <v>0</v>
          </cell>
          <cell r="M111">
            <v>0</v>
          </cell>
        </row>
        <row r="112">
          <cell r="G112">
            <v>14580130</v>
          </cell>
          <cell r="I112">
            <v>3871840</v>
          </cell>
          <cell r="K112">
            <v>10479760</v>
          </cell>
          <cell r="M112">
            <v>228530</v>
          </cell>
        </row>
      </sheetData>
      <sheetData sheetId="7" refreshError="1">
        <row r="4">
          <cell r="D4">
            <v>1</v>
          </cell>
          <cell r="E4" t="str">
            <v>식</v>
          </cell>
          <cell r="G4">
            <v>129924620</v>
          </cell>
          <cell r="I4">
            <v>35874800</v>
          </cell>
          <cell r="K4">
            <v>94049820</v>
          </cell>
          <cell r="M4">
            <v>0</v>
          </cell>
        </row>
        <row r="5">
          <cell r="G5">
            <v>129924620</v>
          </cell>
          <cell r="I5">
            <v>35874800</v>
          </cell>
          <cell r="K5">
            <v>94049820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12989273</v>
          </cell>
        </row>
        <row r="7">
          <cell r="G7">
            <v>142913893</v>
          </cell>
        </row>
        <row r="8">
          <cell r="G8" t="str">
            <v>(V.A.T별도)</v>
          </cell>
        </row>
        <row r="30">
          <cell r="C30" t="str">
            <v>조형가벽"A"H1500-2500</v>
          </cell>
          <cell r="D30">
            <v>1</v>
          </cell>
          <cell r="E30" t="str">
            <v>EA</v>
          </cell>
          <cell r="F30">
            <v>28600000</v>
          </cell>
          <cell r="G30">
            <v>28600000</v>
          </cell>
          <cell r="H30">
            <v>10600000</v>
          </cell>
          <cell r="I30">
            <v>10600000</v>
          </cell>
          <cell r="J30">
            <v>18000000</v>
          </cell>
          <cell r="K30">
            <v>18000000</v>
          </cell>
          <cell r="L30">
            <v>0</v>
          </cell>
          <cell r="M30">
            <v>0</v>
          </cell>
        </row>
        <row r="31">
          <cell r="C31" t="str">
            <v>조형가벽"B"H2500,L4000</v>
          </cell>
          <cell r="D31">
            <v>2</v>
          </cell>
          <cell r="E31" t="str">
            <v>EA</v>
          </cell>
          <cell r="F31">
            <v>940000</v>
          </cell>
          <cell r="G31">
            <v>1880000</v>
          </cell>
          <cell r="H31">
            <v>390000</v>
          </cell>
          <cell r="I31">
            <v>780000</v>
          </cell>
          <cell r="J31">
            <v>550000</v>
          </cell>
          <cell r="K31">
            <v>1100000</v>
          </cell>
          <cell r="L31">
            <v>0</v>
          </cell>
          <cell r="M31">
            <v>0</v>
          </cell>
        </row>
        <row r="32">
          <cell r="C32" t="str">
            <v>WOOD DECK"A"H200</v>
          </cell>
          <cell r="D32">
            <v>1</v>
          </cell>
          <cell r="E32" t="str">
            <v>식</v>
          </cell>
          <cell r="F32">
            <v>8400000</v>
          </cell>
          <cell r="G32">
            <v>8400000</v>
          </cell>
          <cell r="H32">
            <v>1400000</v>
          </cell>
          <cell r="I32">
            <v>1400000</v>
          </cell>
          <cell r="J32">
            <v>7000000</v>
          </cell>
          <cell r="K32">
            <v>7000000</v>
          </cell>
          <cell r="L32">
            <v>0</v>
          </cell>
          <cell r="M32">
            <v>0</v>
          </cell>
        </row>
        <row r="33">
          <cell r="C33" t="str">
            <v>WOOD DECK"B"H140</v>
          </cell>
          <cell r="D33">
            <v>1</v>
          </cell>
          <cell r="E33" t="str">
            <v>식</v>
          </cell>
          <cell r="F33">
            <v>1500000</v>
          </cell>
          <cell r="G33">
            <v>1500000</v>
          </cell>
          <cell r="H33">
            <v>350000</v>
          </cell>
          <cell r="I33">
            <v>350000</v>
          </cell>
          <cell r="J33">
            <v>1150000</v>
          </cell>
          <cell r="K33">
            <v>1150000</v>
          </cell>
          <cell r="L33">
            <v>0</v>
          </cell>
          <cell r="M33">
            <v>0</v>
          </cell>
        </row>
        <row r="34">
          <cell r="C34" t="str">
            <v>WOOD DECK"C"H140</v>
          </cell>
          <cell r="D34">
            <v>1</v>
          </cell>
          <cell r="E34" t="str">
            <v>식</v>
          </cell>
          <cell r="F34">
            <v>2300000</v>
          </cell>
          <cell r="G34">
            <v>2300000</v>
          </cell>
          <cell r="H34">
            <v>600000</v>
          </cell>
          <cell r="I34">
            <v>600000</v>
          </cell>
          <cell r="J34">
            <v>1700000</v>
          </cell>
          <cell r="K34">
            <v>1700000</v>
          </cell>
          <cell r="L34">
            <v>0</v>
          </cell>
          <cell r="M34">
            <v>0</v>
          </cell>
        </row>
        <row r="35">
          <cell r="C35" t="str">
            <v>수목보호틀"A"H150-350</v>
          </cell>
          <cell r="D35">
            <v>1</v>
          </cell>
          <cell r="E35" t="str">
            <v>EA</v>
          </cell>
          <cell r="F35">
            <v>1300000</v>
          </cell>
          <cell r="G35">
            <v>1300000</v>
          </cell>
          <cell r="H35">
            <v>400000</v>
          </cell>
          <cell r="I35">
            <v>400000</v>
          </cell>
          <cell r="J35">
            <v>900000</v>
          </cell>
          <cell r="K35">
            <v>900000</v>
          </cell>
          <cell r="L35">
            <v>0</v>
          </cell>
          <cell r="M35">
            <v>0</v>
          </cell>
        </row>
        <row r="36">
          <cell r="C36" t="str">
            <v>수목보호틀"B"H150-350</v>
          </cell>
          <cell r="D36">
            <v>1</v>
          </cell>
          <cell r="E36" t="str">
            <v>EA</v>
          </cell>
          <cell r="F36">
            <v>1100000</v>
          </cell>
          <cell r="G36">
            <v>1100000</v>
          </cell>
          <cell r="H36">
            <v>350000</v>
          </cell>
          <cell r="I36">
            <v>350000</v>
          </cell>
          <cell r="J36">
            <v>750000</v>
          </cell>
          <cell r="K36">
            <v>750000</v>
          </cell>
          <cell r="L36">
            <v>0</v>
          </cell>
          <cell r="M36">
            <v>0</v>
          </cell>
        </row>
        <row r="37">
          <cell r="C37" t="str">
            <v>수목보호틀"C"H150-350</v>
          </cell>
          <cell r="D37">
            <v>1</v>
          </cell>
          <cell r="E37" t="str">
            <v>EA</v>
          </cell>
          <cell r="F37">
            <v>1100000</v>
          </cell>
          <cell r="G37">
            <v>1100000</v>
          </cell>
          <cell r="H37">
            <v>350000</v>
          </cell>
          <cell r="I37">
            <v>350000</v>
          </cell>
          <cell r="J37">
            <v>750000</v>
          </cell>
          <cell r="K37">
            <v>750000</v>
          </cell>
          <cell r="L37">
            <v>0</v>
          </cell>
          <cell r="M37">
            <v>0</v>
          </cell>
        </row>
        <row r="38">
          <cell r="C38" t="str">
            <v>원형플랜터(화강석)H450,D2000</v>
          </cell>
          <cell r="D38">
            <v>5</v>
          </cell>
          <cell r="E38" t="str">
            <v>EA</v>
          </cell>
          <cell r="F38">
            <v>780000</v>
          </cell>
          <cell r="G38">
            <v>3900000</v>
          </cell>
          <cell r="H38">
            <v>280000</v>
          </cell>
          <cell r="I38">
            <v>1400000</v>
          </cell>
          <cell r="J38">
            <v>500000</v>
          </cell>
          <cell r="K38">
            <v>2500000</v>
          </cell>
          <cell r="L38">
            <v>0</v>
          </cell>
          <cell r="M38">
            <v>0</v>
          </cell>
        </row>
        <row r="39">
          <cell r="C39" t="str">
            <v>원형플랜터(조적)H450,D2000</v>
          </cell>
          <cell r="D39">
            <v>5</v>
          </cell>
          <cell r="E39" t="str">
            <v>EA</v>
          </cell>
          <cell r="F39">
            <v>780000</v>
          </cell>
          <cell r="G39">
            <v>3900000</v>
          </cell>
          <cell r="H39">
            <v>280000</v>
          </cell>
          <cell r="I39">
            <v>1400000</v>
          </cell>
          <cell r="J39">
            <v>500000</v>
          </cell>
          <cell r="K39">
            <v>2500000</v>
          </cell>
          <cell r="L39">
            <v>0</v>
          </cell>
          <cell r="M39">
            <v>0</v>
          </cell>
        </row>
        <row r="40">
          <cell r="C40" t="str">
            <v>발문양패턴</v>
          </cell>
          <cell r="D40">
            <v>18</v>
          </cell>
          <cell r="E40" t="str">
            <v>EA</v>
          </cell>
          <cell r="F40">
            <v>173000</v>
          </cell>
          <cell r="G40">
            <v>3114000</v>
          </cell>
          <cell r="H40">
            <v>33000</v>
          </cell>
          <cell r="I40">
            <v>594000</v>
          </cell>
          <cell r="J40">
            <v>140000</v>
          </cell>
          <cell r="K40">
            <v>2520000</v>
          </cell>
          <cell r="L40">
            <v>0</v>
          </cell>
          <cell r="M40">
            <v>0</v>
          </cell>
        </row>
        <row r="41">
          <cell r="C41" t="str">
            <v>앉음벽H540,산석쌓기</v>
          </cell>
          <cell r="D41">
            <v>16.3</v>
          </cell>
          <cell r="E41" t="str">
            <v>m</v>
          </cell>
          <cell r="F41">
            <v>123000</v>
          </cell>
          <cell r="G41">
            <v>2004900</v>
          </cell>
          <cell r="H41">
            <v>44000</v>
          </cell>
          <cell r="I41">
            <v>717200</v>
          </cell>
          <cell r="J41">
            <v>79000</v>
          </cell>
          <cell r="K41">
            <v>1287700</v>
          </cell>
          <cell r="L41">
            <v>0</v>
          </cell>
          <cell r="M41">
            <v>0</v>
          </cell>
        </row>
        <row r="42">
          <cell r="C42" t="str">
            <v>앉음벽H400,L4.7,스타코마감</v>
          </cell>
          <cell r="D42">
            <v>2</v>
          </cell>
          <cell r="E42" t="str">
            <v>EA</v>
          </cell>
          <cell r="F42">
            <v>550000</v>
          </cell>
          <cell r="G42">
            <v>1100000</v>
          </cell>
          <cell r="H42">
            <v>220000</v>
          </cell>
          <cell r="I42">
            <v>440000</v>
          </cell>
          <cell r="J42">
            <v>330000</v>
          </cell>
          <cell r="K42">
            <v>660000</v>
          </cell>
          <cell r="L42">
            <v>0</v>
          </cell>
          <cell r="M42">
            <v>0</v>
          </cell>
        </row>
        <row r="43">
          <cell r="C43" t="str">
            <v>통돌벤치D400</v>
          </cell>
          <cell r="D43">
            <v>4</v>
          </cell>
          <cell r="E43" t="str">
            <v>EA</v>
          </cell>
          <cell r="F43">
            <v>255000</v>
          </cell>
          <cell r="G43">
            <v>1020000</v>
          </cell>
          <cell r="H43">
            <v>55000</v>
          </cell>
          <cell r="I43">
            <v>220000</v>
          </cell>
          <cell r="J43">
            <v>200000</v>
          </cell>
          <cell r="K43">
            <v>800000</v>
          </cell>
          <cell r="L43">
            <v>0</v>
          </cell>
          <cell r="M43">
            <v>0</v>
          </cell>
        </row>
        <row r="44">
          <cell r="C44" t="str">
            <v>통돌벤치450x450</v>
          </cell>
          <cell r="D44">
            <v>8</v>
          </cell>
          <cell r="E44" t="str">
            <v>EA</v>
          </cell>
          <cell r="F44">
            <v>255000</v>
          </cell>
          <cell r="G44">
            <v>2040000</v>
          </cell>
          <cell r="H44">
            <v>55000</v>
          </cell>
          <cell r="I44">
            <v>440000</v>
          </cell>
          <cell r="J44">
            <v>200000</v>
          </cell>
          <cell r="K44">
            <v>1600000</v>
          </cell>
          <cell r="L44">
            <v>0</v>
          </cell>
          <cell r="M44">
            <v>0</v>
          </cell>
        </row>
        <row r="45">
          <cell r="C45" t="str">
            <v>자갈박기포장광섬유조명포함</v>
          </cell>
          <cell r="D45">
            <v>85.3</v>
          </cell>
          <cell r="E45" t="str">
            <v>m2</v>
          </cell>
          <cell r="F45">
            <v>181000</v>
          </cell>
          <cell r="G45">
            <v>15439300</v>
          </cell>
          <cell r="H45">
            <v>61000</v>
          </cell>
          <cell r="I45">
            <v>5203300</v>
          </cell>
          <cell r="J45">
            <v>120000</v>
          </cell>
          <cell r="K45">
            <v>10236000</v>
          </cell>
          <cell r="L45">
            <v>0</v>
          </cell>
          <cell r="M45">
            <v>0</v>
          </cell>
        </row>
        <row r="46">
          <cell r="C46" t="str">
            <v>점토벽돌포장230x114xT60,핑크</v>
          </cell>
          <cell r="D46">
            <v>775.6</v>
          </cell>
          <cell r="E46" t="str">
            <v>m2</v>
          </cell>
          <cell r="F46">
            <v>38000</v>
          </cell>
          <cell r="G46">
            <v>29472800</v>
          </cell>
          <cell r="H46">
            <v>7200</v>
          </cell>
          <cell r="I46">
            <v>5584320</v>
          </cell>
          <cell r="J46">
            <v>30800</v>
          </cell>
          <cell r="K46">
            <v>23888480</v>
          </cell>
          <cell r="L46">
            <v>0</v>
          </cell>
          <cell r="M46">
            <v>0</v>
          </cell>
        </row>
        <row r="47">
          <cell r="C47" t="str">
            <v>점토벽돌포장230x114xT60,그레이</v>
          </cell>
          <cell r="D47">
            <v>159.69999999999999</v>
          </cell>
          <cell r="E47" t="str">
            <v>m2</v>
          </cell>
          <cell r="F47">
            <v>38000</v>
          </cell>
          <cell r="G47">
            <v>6068600</v>
          </cell>
          <cell r="H47">
            <v>7200</v>
          </cell>
          <cell r="I47">
            <v>1149840</v>
          </cell>
          <cell r="J47">
            <v>30800</v>
          </cell>
          <cell r="K47">
            <v>4918760</v>
          </cell>
          <cell r="L47">
            <v>0</v>
          </cell>
          <cell r="M47">
            <v>0</v>
          </cell>
        </row>
        <row r="48">
          <cell r="C48" t="str">
            <v>점토벽돌포장230x114xT60,아이보리</v>
          </cell>
          <cell r="D48">
            <v>219.1</v>
          </cell>
          <cell r="E48" t="str">
            <v>m2</v>
          </cell>
          <cell r="F48">
            <v>38000</v>
          </cell>
          <cell r="G48">
            <v>8325800</v>
          </cell>
          <cell r="H48">
            <v>7200</v>
          </cell>
          <cell r="I48">
            <v>1577520</v>
          </cell>
          <cell r="J48">
            <v>30800</v>
          </cell>
          <cell r="K48">
            <v>6748280</v>
          </cell>
          <cell r="L48">
            <v>0</v>
          </cell>
          <cell r="M48">
            <v>0</v>
          </cell>
        </row>
        <row r="49">
          <cell r="C49" t="str">
            <v>점토경계블럭230x114xT76</v>
          </cell>
          <cell r="D49">
            <v>127.5</v>
          </cell>
          <cell r="E49" t="str">
            <v>m</v>
          </cell>
          <cell r="F49">
            <v>43000</v>
          </cell>
          <cell r="G49">
            <v>5482500</v>
          </cell>
          <cell r="H49">
            <v>15000</v>
          </cell>
          <cell r="I49">
            <v>1912500</v>
          </cell>
          <cell r="J49">
            <v>28000</v>
          </cell>
          <cell r="K49">
            <v>3570000</v>
          </cell>
          <cell r="L49">
            <v>0</v>
          </cell>
          <cell r="M49">
            <v>0</v>
          </cell>
        </row>
        <row r="50">
          <cell r="C50" t="str">
            <v>포장경계석100x100x1000,직선</v>
          </cell>
          <cell r="D50">
            <v>7.2</v>
          </cell>
          <cell r="E50" t="str">
            <v>m</v>
          </cell>
          <cell r="F50">
            <v>22500</v>
          </cell>
          <cell r="G50">
            <v>162000</v>
          </cell>
          <cell r="H50">
            <v>5500</v>
          </cell>
          <cell r="I50">
            <v>39600</v>
          </cell>
          <cell r="J50">
            <v>17000</v>
          </cell>
          <cell r="K50">
            <v>122400</v>
          </cell>
          <cell r="L50">
            <v>0</v>
          </cell>
          <cell r="M50">
            <v>0</v>
          </cell>
        </row>
        <row r="51">
          <cell r="C51" t="str">
            <v>화강석경계석(곡선)200x300x1000</v>
          </cell>
          <cell r="D51">
            <v>30</v>
          </cell>
          <cell r="E51" t="str">
            <v>m</v>
          </cell>
          <cell r="F51">
            <v>35700</v>
          </cell>
          <cell r="G51">
            <v>1071000</v>
          </cell>
          <cell r="H51">
            <v>7700</v>
          </cell>
          <cell r="I51">
            <v>231000</v>
          </cell>
          <cell r="J51">
            <v>28000</v>
          </cell>
          <cell r="K51">
            <v>840000</v>
          </cell>
          <cell r="L51">
            <v>0</v>
          </cell>
          <cell r="M51">
            <v>0</v>
          </cell>
        </row>
        <row r="52">
          <cell r="C52" t="str">
            <v>화강석경계석(곡선)150x200x1000</v>
          </cell>
          <cell r="D52">
            <v>15.4</v>
          </cell>
          <cell r="E52" t="str">
            <v>m</v>
          </cell>
          <cell r="F52">
            <v>41800</v>
          </cell>
          <cell r="G52">
            <v>643720</v>
          </cell>
          <cell r="H52">
            <v>8800</v>
          </cell>
          <cell r="I52">
            <v>135520</v>
          </cell>
          <cell r="J52">
            <v>33000</v>
          </cell>
          <cell r="K52">
            <v>508200</v>
          </cell>
          <cell r="L52">
            <v>0</v>
          </cell>
          <cell r="M52">
            <v>0</v>
          </cell>
        </row>
        <row r="53">
          <cell r="G53">
            <v>129924620</v>
          </cell>
          <cell r="I53">
            <v>35874800</v>
          </cell>
          <cell r="K53">
            <v>94049820</v>
          </cell>
          <cell r="M53">
            <v>0</v>
          </cell>
        </row>
      </sheetData>
      <sheetData sheetId="8" refreshError="1">
        <row r="4">
          <cell r="D4">
            <v>1</v>
          </cell>
          <cell r="E4" t="str">
            <v>식</v>
          </cell>
          <cell r="G4">
            <v>8086760</v>
          </cell>
          <cell r="I4">
            <v>2448500</v>
          </cell>
          <cell r="K4">
            <v>5638260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15000000</v>
          </cell>
          <cell r="I5">
            <v>3750000</v>
          </cell>
          <cell r="K5">
            <v>11250000</v>
          </cell>
          <cell r="M5">
            <v>0</v>
          </cell>
        </row>
        <row r="6">
          <cell r="G6">
            <v>23086760</v>
          </cell>
          <cell r="I6">
            <v>6198500</v>
          </cell>
          <cell r="K6">
            <v>16888260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2308109</v>
          </cell>
        </row>
        <row r="8">
          <cell r="G8">
            <v>25394869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소나무(조형)H5.0xR30</v>
          </cell>
          <cell r="D30">
            <v>0</v>
          </cell>
          <cell r="E30" t="str">
            <v>주</v>
          </cell>
          <cell r="F30">
            <v>3160000</v>
          </cell>
          <cell r="G30">
            <v>0</v>
          </cell>
          <cell r="H30">
            <v>120000</v>
          </cell>
          <cell r="I30">
            <v>0</v>
          </cell>
          <cell r="J30">
            <v>3040000</v>
          </cell>
          <cell r="K30">
            <v>0</v>
          </cell>
          <cell r="L30">
            <v>0</v>
          </cell>
          <cell r="M30">
            <v>0</v>
          </cell>
        </row>
        <row r="31">
          <cell r="C31" t="str">
            <v>소나무(조형)H5.0xR25</v>
          </cell>
          <cell r="D31">
            <v>0</v>
          </cell>
          <cell r="E31" t="str">
            <v>주</v>
          </cell>
          <cell r="F31">
            <v>2655000</v>
          </cell>
          <cell r="G31">
            <v>0</v>
          </cell>
          <cell r="H31">
            <v>90000</v>
          </cell>
          <cell r="I31">
            <v>0</v>
          </cell>
          <cell r="J31">
            <v>2565000</v>
          </cell>
          <cell r="K31">
            <v>0</v>
          </cell>
          <cell r="L31">
            <v>0</v>
          </cell>
          <cell r="M31">
            <v>0</v>
          </cell>
        </row>
        <row r="32">
          <cell r="C32" t="str">
            <v>소나무(조형)H5.0xR20</v>
          </cell>
          <cell r="D32">
            <v>0</v>
          </cell>
          <cell r="E32" t="str">
            <v>주</v>
          </cell>
          <cell r="F32">
            <v>1780000</v>
          </cell>
          <cell r="G32">
            <v>0</v>
          </cell>
          <cell r="H32">
            <v>70000</v>
          </cell>
          <cell r="I32">
            <v>0</v>
          </cell>
          <cell r="J32">
            <v>1710000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사철나무H1.0xW0.3</v>
          </cell>
          <cell r="D33">
            <v>400</v>
          </cell>
          <cell r="E33" t="str">
            <v>주</v>
          </cell>
          <cell r="F33">
            <v>3200</v>
          </cell>
          <cell r="G33">
            <v>1280000</v>
          </cell>
          <cell r="H33">
            <v>2000</v>
          </cell>
          <cell r="I33">
            <v>800000</v>
          </cell>
          <cell r="J33">
            <v>1200</v>
          </cell>
          <cell r="K33">
            <v>480000</v>
          </cell>
          <cell r="L33">
            <v>0</v>
          </cell>
          <cell r="M33">
            <v>0</v>
          </cell>
        </row>
        <row r="34">
          <cell r="C34" t="str">
            <v>낙상홍H1.5xW0.6</v>
          </cell>
          <cell r="D34">
            <v>30</v>
          </cell>
          <cell r="E34" t="str">
            <v>주</v>
          </cell>
          <cell r="F34">
            <v>12500</v>
          </cell>
          <cell r="G34">
            <v>375000</v>
          </cell>
          <cell r="H34">
            <v>2000</v>
          </cell>
          <cell r="I34">
            <v>60000</v>
          </cell>
          <cell r="J34">
            <v>10500</v>
          </cell>
          <cell r="K34">
            <v>315000</v>
          </cell>
          <cell r="L34">
            <v>0</v>
          </cell>
          <cell r="M34">
            <v>0</v>
          </cell>
        </row>
        <row r="35">
          <cell r="C35" t="str">
            <v>백철쭉H0.4xW0.5</v>
          </cell>
          <cell r="D35">
            <v>220</v>
          </cell>
          <cell r="E35" t="str">
            <v>주</v>
          </cell>
          <cell r="F35">
            <v>4700</v>
          </cell>
          <cell r="G35">
            <v>1034000</v>
          </cell>
          <cell r="H35">
            <v>1500</v>
          </cell>
          <cell r="I35">
            <v>330000</v>
          </cell>
          <cell r="J35">
            <v>3200</v>
          </cell>
          <cell r="K35">
            <v>704000</v>
          </cell>
          <cell r="L35">
            <v>0</v>
          </cell>
          <cell r="M35">
            <v>0</v>
          </cell>
        </row>
        <row r="36">
          <cell r="C36" t="str">
            <v>산수국H0.4xW0.6</v>
          </cell>
          <cell r="D36">
            <v>45</v>
          </cell>
          <cell r="E36" t="str">
            <v>주</v>
          </cell>
          <cell r="F36">
            <v>11500</v>
          </cell>
          <cell r="G36">
            <v>517500</v>
          </cell>
          <cell r="H36">
            <v>1500</v>
          </cell>
          <cell r="I36">
            <v>67500</v>
          </cell>
          <cell r="J36">
            <v>10000</v>
          </cell>
          <cell r="K36">
            <v>450000</v>
          </cell>
          <cell r="L36">
            <v>0</v>
          </cell>
          <cell r="M36">
            <v>0</v>
          </cell>
        </row>
        <row r="37">
          <cell r="C37" t="str">
            <v>영산홍H0.4xW0.5</v>
          </cell>
          <cell r="D37">
            <v>120</v>
          </cell>
          <cell r="E37" t="str">
            <v>주</v>
          </cell>
          <cell r="F37">
            <v>4500</v>
          </cell>
          <cell r="G37">
            <v>540000</v>
          </cell>
          <cell r="H37">
            <v>1500</v>
          </cell>
          <cell r="I37">
            <v>180000</v>
          </cell>
          <cell r="J37">
            <v>3000</v>
          </cell>
          <cell r="K37">
            <v>360000</v>
          </cell>
          <cell r="L37">
            <v>0</v>
          </cell>
          <cell r="M37">
            <v>0</v>
          </cell>
        </row>
        <row r="38">
          <cell r="C38" t="str">
            <v>자산홍H0.4xW0.5</v>
          </cell>
          <cell r="D38">
            <v>170</v>
          </cell>
          <cell r="E38" t="str">
            <v>주</v>
          </cell>
          <cell r="F38">
            <v>5000</v>
          </cell>
          <cell r="G38">
            <v>850000</v>
          </cell>
          <cell r="H38">
            <v>1500</v>
          </cell>
          <cell r="I38">
            <v>255000</v>
          </cell>
          <cell r="J38">
            <v>3500</v>
          </cell>
          <cell r="K38">
            <v>595000</v>
          </cell>
          <cell r="L38">
            <v>0</v>
          </cell>
          <cell r="M38">
            <v>0</v>
          </cell>
        </row>
        <row r="39">
          <cell r="C39" t="str">
            <v>꽃창포4~5분얼</v>
          </cell>
          <cell r="D39">
            <v>300</v>
          </cell>
          <cell r="E39" t="str">
            <v>본</v>
          </cell>
          <cell r="F39">
            <v>2630</v>
          </cell>
          <cell r="G39">
            <v>789000</v>
          </cell>
          <cell r="H39">
            <v>130</v>
          </cell>
          <cell r="I39">
            <v>39000</v>
          </cell>
          <cell r="J39">
            <v>2500</v>
          </cell>
          <cell r="K39">
            <v>750000</v>
          </cell>
          <cell r="L39">
            <v>0</v>
          </cell>
          <cell r="M39">
            <v>0</v>
          </cell>
        </row>
        <row r="40">
          <cell r="C40" t="str">
            <v>맥문동3~5분얼</v>
          </cell>
          <cell r="D40">
            <v>600</v>
          </cell>
          <cell r="E40" t="str">
            <v>본</v>
          </cell>
          <cell r="F40">
            <v>480</v>
          </cell>
          <cell r="G40">
            <v>288000</v>
          </cell>
          <cell r="H40">
            <v>130</v>
          </cell>
          <cell r="I40">
            <v>78000</v>
          </cell>
          <cell r="J40">
            <v>350</v>
          </cell>
          <cell r="K40">
            <v>210000</v>
          </cell>
          <cell r="L40">
            <v>0</v>
          </cell>
          <cell r="M40">
            <v>0</v>
          </cell>
        </row>
        <row r="41">
          <cell r="C41" t="str">
            <v>비비추4~5분얼</v>
          </cell>
          <cell r="D41">
            <v>300</v>
          </cell>
          <cell r="E41" t="str">
            <v>본</v>
          </cell>
          <cell r="F41">
            <v>2130</v>
          </cell>
          <cell r="G41">
            <v>639000</v>
          </cell>
          <cell r="H41">
            <v>130</v>
          </cell>
          <cell r="I41">
            <v>39000</v>
          </cell>
          <cell r="J41">
            <v>2000</v>
          </cell>
          <cell r="K41">
            <v>600000</v>
          </cell>
          <cell r="L41">
            <v>0</v>
          </cell>
          <cell r="M41">
            <v>0</v>
          </cell>
        </row>
        <row r="42">
          <cell r="C42" t="str">
            <v>조릿대H0.4x5가지</v>
          </cell>
          <cell r="D42">
            <v>400</v>
          </cell>
          <cell r="E42" t="str">
            <v>본</v>
          </cell>
          <cell r="F42">
            <v>3600</v>
          </cell>
          <cell r="G42">
            <v>1440000</v>
          </cell>
          <cell r="H42">
            <v>1500</v>
          </cell>
          <cell r="I42">
            <v>600000</v>
          </cell>
          <cell r="J42">
            <v>2100</v>
          </cell>
          <cell r="K42">
            <v>840000</v>
          </cell>
          <cell r="L42">
            <v>0</v>
          </cell>
          <cell r="M42">
            <v>0</v>
          </cell>
        </row>
        <row r="43">
          <cell r="C43" t="str">
            <v>지주목철재지주대</v>
          </cell>
          <cell r="D43">
            <v>0</v>
          </cell>
          <cell r="E43" t="str">
            <v>조</v>
          </cell>
          <cell r="F43">
            <v>15000</v>
          </cell>
          <cell r="G43">
            <v>0</v>
          </cell>
          <cell r="H43">
            <v>0</v>
          </cell>
          <cell r="I43">
            <v>0</v>
          </cell>
          <cell r="J43">
            <v>15000</v>
          </cell>
          <cell r="K43">
            <v>0</v>
          </cell>
          <cell r="L43">
            <v>0</v>
          </cell>
          <cell r="M43">
            <v>0</v>
          </cell>
        </row>
        <row r="44">
          <cell r="C44" t="str">
            <v>부엽토유기질비료</v>
          </cell>
          <cell r="D44">
            <v>1857</v>
          </cell>
          <cell r="E44" t="str">
            <v>kg</v>
          </cell>
          <cell r="F44">
            <v>180</v>
          </cell>
          <cell r="G44">
            <v>334260</v>
          </cell>
          <cell r="H44">
            <v>0</v>
          </cell>
          <cell r="I44">
            <v>0</v>
          </cell>
          <cell r="J44">
            <v>180</v>
          </cell>
          <cell r="K44">
            <v>334260</v>
          </cell>
          <cell r="L44">
            <v>0</v>
          </cell>
          <cell r="M44">
            <v>0</v>
          </cell>
        </row>
        <row r="45">
          <cell r="G45">
            <v>8086760</v>
          </cell>
          <cell r="I45">
            <v>2448500</v>
          </cell>
          <cell r="K45">
            <v>5638260</v>
          </cell>
          <cell r="M45">
            <v>0</v>
          </cell>
        </row>
        <row r="48">
          <cell r="C48" t="str">
            <v>자연석놓기</v>
          </cell>
          <cell r="D48">
            <v>25</v>
          </cell>
          <cell r="E48" t="str">
            <v>EA</v>
          </cell>
          <cell r="F48">
            <v>600000</v>
          </cell>
          <cell r="G48">
            <v>15000000</v>
          </cell>
          <cell r="H48">
            <v>150000</v>
          </cell>
          <cell r="I48">
            <v>3750000</v>
          </cell>
          <cell r="J48">
            <v>450000</v>
          </cell>
          <cell r="K48">
            <v>11250000</v>
          </cell>
          <cell r="L48">
            <v>0</v>
          </cell>
          <cell r="M48">
            <v>0</v>
          </cell>
        </row>
        <row r="49">
          <cell r="G49">
            <v>15000000</v>
          </cell>
          <cell r="I49">
            <v>3750000</v>
          </cell>
          <cell r="K49">
            <v>11250000</v>
          </cell>
          <cell r="M49">
            <v>0</v>
          </cell>
        </row>
      </sheetData>
      <sheetData sheetId="9" refreshError="1">
        <row r="4">
          <cell r="D4">
            <v>1</v>
          </cell>
          <cell r="E4" t="str">
            <v>식</v>
          </cell>
          <cell r="G4">
            <v>1992100</v>
          </cell>
          <cell r="I4">
            <v>150000</v>
          </cell>
          <cell r="K4">
            <v>1842100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21150300</v>
          </cell>
          <cell r="I5">
            <v>5251940</v>
          </cell>
          <cell r="K5">
            <v>15898360</v>
          </cell>
          <cell r="M5">
            <v>0</v>
          </cell>
        </row>
        <row r="6">
          <cell r="G6">
            <v>23142400</v>
          </cell>
          <cell r="I6">
            <v>5401940</v>
          </cell>
          <cell r="K6">
            <v>17740460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2313671</v>
          </cell>
        </row>
        <row r="8">
          <cell r="G8">
            <v>25456071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느티나무H5.0xR30</v>
          </cell>
          <cell r="D30">
            <v>1</v>
          </cell>
          <cell r="E30" t="str">
            <v>주</v>
          </cell>
          <cell r="F30">
            <v>1877500</v>
          </cell>
          <cell r="G30">
            <v>1877500</v>
          </cell>
          <cell r="H30">
            <v>120000</v>
          </cell>
          <cell r="I30">
            <v>120000</v>
          </cell>
          <cell r="J30">
            <v>1757500</v>
          </cell>
          <cell r="K30">
            <v>1757500</v>
          </cell>
          <cell r="L30">
            <v>0</v>
          </cell>
          <cell r="M30">
            <v>0</v>
          </cell>
        </row>
        <row r="31">
          <cell r="C31" t="str">
            <v>산철쭉H0.4xW0.5</v>
          </cell>
          <cell r="D31">
            <v>20</v>
          </cell>
          <cell r="E31" t="str">
            <v>주</v>
          </cell>
          <cell r="F31">
            <v>3900</v>
          </cell>
          <cell r="G31">
            <v>78000</v>
          </cell>
          <cell r="H31">
            <v>1500</v>
          </cell>
          <cell r="I31">
            <v>30000</v>
          </cell>
          <cell r="J31">
            <v>2400</v>
          </cell>
          <cell r="K31">
            <v>48000</v>
          </cell>
          <cell r="L31">
            <v>0</v>
          </cell>
          <cell r="M31">
            <v>0</v>
          </cell>
        </row>
        <row r="32">
          <cell r="C32" t="str">
            <v>지주목철재지주대</v>
          </cell>
          <cell r="D32">
            <v>1</v>
          </cell>
          <cell r="E32" t="str">
            <v>조</v>
          </cell>
          <cell r="F32">
            <v>15000</v>
          </cell>
          <cell r="G32">
            <v>15000</v>
          </cell>
          <cell r="H32">
            <v>0</v>
          </cell>
          <cell r="I32">
            <v>0</v>
          </cell>
          <cell r="J32">
            <v>15000</v>
          </cell>
          <cell r="K32">
            <v>15000</v>
          </cell>
          <cell r="L32">
            <v>0</v>
          </cell>
          <cell r="M32">
            <v>0</v>
          </cell>
        </row>
        <row r="33">
          <cell r="C33" t="str">
            <v>부엽토유기질비료</v>
          </cell>
          <cell r="D33">
            <v>120</v>
          </cell>
          <cell r="E33" t="str">
            <v>kg</v>
          </cell>
          <cell r="F33">
            <v>180</v>
          </cell>
          <cell r="G33">
            <v>21600</v>
          </cell>
          <cell r="H33">
            <v>0</v>
          </cell>
          <cell r="I33">
            <v>0</v>
          </cell>
          <cell r="J33">
            <v>180</v>
          </cell>
          <cell r="K33">
            <v>21600</v>
          </cell>
          <cell r="L33">
            <v>0</v>
          </cell>
          <cell r="M33">
            <v>0</v>
          </cell>
        </row>
        <row r="34">
          <cell r="G34">
            <v>1992100</v>
          </cell>
          <cell r="I34">
            <v>150000</v>
          </cell>
          <cell r="K34">
            <v>1842100</v>
          </cell>
          <cell r="M34">
            <v>0</v>
          </cell>
        </row>
        <row r="37">
          <cell r="C37" t="str">
            <v>화강석플랜터H200-H1000</v>
          </cell>
          <cell r="D37">
            <v>69.099999999999994</v>
          </cell>
          <cell r="E37" t="str">
            <v>m</v>
          </cell>
          <cell r="F37">
            <v>174000</v>
          </cell>
          <cell r="G37">
            <v>12023400</v>
          </cell>
          <cell r="H37">
            <v>44000</v>
          </cell>
          <cell r="I37">
            <v>3040400</v>
          </cell>
          <cell r="J37">
            <v>130000</v>
          </cell>
          <cell r="K37">
            <v>8983000</v>
          </cell>
          <cell r="L37">
            <v>0</v>
          </cell>
          <cell r="M37">
            <v>0</v>
          </cell>
        </row>
        <row r="38">
          <cell r="C38" t="str">
            <v>원형플랜터(조적)H450,D2000</v>
          </cell>
          <cell r="D38">
            <v>1</v>
          </cell>
          <cell r="E38" t="str">
            <v>EA</v>
          </cell>
          <cell r="F38">
            <v>780000</v>
          </cell>
          <cell r="G38">
            <v>780000</v>
          </cell>
          <cell r="H38">
            <v>280000</v>
          </cell>
          <cell r="I38">
            <v>280000</v>
          </cell>
          <cell r="J38">
            <v>500000</v>
          </cell>
          <cell r="K38">
            <v>500000</v>
          </cell>
          <cell r="L38">
            <v>0</v>
          </cell>
          <cell r="M38">
            <v>0</v>
          </cell>
        </row>
        <row r="39">
          <cell r="C39" t="str">
            <v>등의자W660xL1800</v>
          </cell>
          <cell r="D39">
            <v>2</v>
          </cell>
          <cell r="E39" t="str">
            <v>EA</v>
          </cell>
          <cell r="F39">
            <v>388000</v>
          </cell>
          <cell r="G39">
            <v>776000</v>
          </cell>
          <cell r="H39">
            <v>38000</v>
          </cell>
          <cell r="I39">
            <v>76000</v>
          </cell>
          <cell r="J39">
            <v>350000</v>
          </cell>
          <cell r="K39">
            <v>700000</v>
          </cell>
          <cell r="L39">
            <v>0</v>
          </cell>
          <cell r="M39">
            <v>0</v>
          </cell>
        </row>
        <row r="40">
          <cell r="C40" t="str">
            <v>통돌벤치450x450</v>
          </cell>
          <cell r="D40">
            <v>3</v>
          </cell>
          <cell r="E40" t="str">
            <v>EA</v>
          </cell>
          <cell r="F40">
            <v>255000</v>
          </cell>
          <cell r="G40">
            <v>765000</v>
          </cell>
          <cell r="H40">
            <v>55000</v>
          </cell>
          <cell r="I40">
            <v>165000</v>
          </cell>
          <cell r="J40">
            <v>200000</v>
          </cell>
          <cell r="K40">
            <v>600000</v>
          </cell>
          <cell r="L40">
            <v>0</v>
          </cell>
          <cell r="M40">
            <v>0</v>
          </cell>
        </row>
        <row r="41">
          <cell r="C41" t="str">
            <v>SITTING WALLL6500</v>
          </cell>
          <cell r="D41">
            <v>1</v>
          </cell>
          <cell r="E41" t="str">
            <v>EA</v>
          </cell>
          <cell r="F41">
            <v>1300000</v>
          </cell>
          <cell r="G41">
            <v>1300000</v>
          </cell>
          <cell r="H41">
            <v>500000</v>
          </cell>
          <cell r="I41">
            <v>500000</v>
          </cell>
          <cell r="J41">
            <v>800000</v>
          </cell>
          <cell r="K41">
            <v>800000</v>
          </cell>
          <cell r="L41">
            <v>0</v>
          </cell>
          <cell r="M41">
            <v>0</v>
          </cell>
        </row>
        <row r="42">
          <cell r="C42" t="str">
            <v>점토벽돌계단</v>
          </cell>
          <cell r="D42">
            <v>28</v>
          </cell>
          <cell r="E42" t="str">
            <v>m</v>
          </cell>
          <cell r="F42">
            <v>33000</v>
          </cell>
          <cell r="G42">
            <v>924000</v>
          </cell>
          <cell r="H42">
            <v>11000</v>
          </cell>
          <cell r="I42">
            <v>308000</v>
          </cell>
          <cell r="J42">
            <v>22000</v>
          </cell>
          <cell r="K42">
            <v>616000</v>
          </cell>
          <cell r="L42">
            <v>0</v>
          </cell>
          <cell r="M42">
            <v>0</v>
          </cell>
        </row>
        <row r="43">
          <cell r="C43" t="str">
            <v>점토벽돌포장230x114xT60,핑크</v>
          </cell>
          <cell r="D43">
            <v>92.5</v>
          </cell>
          <cell r="E43" t="str">
            <v>m2</v>
          </cell>
          <cell r="F43">
            <v>38000</v>
          </cell>
          <cell r="G43">
            <v>3515000</v>
          </cell>
          <cell r="H43">
            <v>7200</v>
          </cell>
          <cell r="I43">
            <v>666000</v>
          </cell>
          <cell r="J43">
            <v>30800</v>
          </cell>
          <cell r="K43">
            <v>2849000</v>
          </cell>
          <cell r="L43">
            <v>0</v>
          </cell>
          <cell r="M43">
            <v>0</v>
          </cell>
        </row>
        <row r="44">
          <cell r="C44" t="str">
            <v>점토벽돌포장230x114xT60,그레이</v>
          </cell>
          <cell r="D44">
            <v>7.9</v>
          </cell>
          <cell r="E44" t="str">
            <v>m2</v>
          </cell>
          <cell r="F44">
            <v>38000</v>
          </cell>
          <cell r="G44">
            <v>300200</v>
          </cell>
          <cell r="H44">
            <v>7200</v>
          </cell>
          <cell r="I44">
            <v>56880</v>
          </cell>
          <cell r="J44">
            <v>30800</v>
          </cell>
          <cell r="K44">
            <v>243320</v>
          </cell>
          <cell r="L44">
            <v>0</v>
          </cell>
          <cell r="M44">
            <v>0</v>
          </cell>
        </row>
        <row r="45">
          <cell r="C45" t="str">
            <v>점토벽돌포장230x114xT60,아이보리</v>
          </cell>
          <cell r="D45">
            <v>17.8</v>
          </cell>
          <cell r="E45" t="str">
            <v>m2</v>
          </cell>
          <cell r="F45">
            <v>38000</v>
          </cell>
          <cell r="G45">
            <v>676400</v>
          </cell>
          <cell r="H45">
            <v>7200</v>
          </cell>
          <cell r="I45">
            <v>128160</v>
          </cell>
          <cell r="J45">
            <v>30800</v>
          </cell>
          <cell r="K45">
            <v>548240</v>
          </cell>
          <cell r="L45">
            <v>0</v>
          </cell>
          <cell r="M45">
            <v>0</v>
          </cell>
        </row>
        <row r="46">
          <cell r="C46" t="str">
            <v>점토경계블럭230x114xT76</v>
          </cell>
          <cell r="D46">
            <v>2.1</v>
          </cell>
          <cell r="E46" t="str">
            <v>m</v>
          </cell>
          <cell r="F46">
            <v>43000</v>
          </cell>
          <cell r="G46">
            <v>90300</v>
          </cell>
          <cell r="H46">
            <v>15000</v>
          </cell>
          <cell r="I46">
            <v>31500</v>
          </cell>
          <cell r="J46">
            <v>28000</v>
          </cell>
          <cell r="K46">
            <v>58800</v>
          </cell>
          <cell r="L46">
            <v>0</v>
          </cell>
          <cell r="M46">
            <v>0</v>
          </cell>
        </row>
        <row r="47">
          <cell r="G47">
            <v>21150300</v>
          </cell>
          <cell r="I47">
            <v>5251940</v>
          </cell>
          <cell r="K47">
            <v>15898360</v>
          </cell>
          <cell r="M47">
            <v>0</v>
          </cell>
        </row>
      </sheetData>
      <sheetData sheetId="10" refreshError="1">
        <row r="4">
          <cell r="D4">
            <v>1</v>
          </cell>
          <cell r="E4" t="str">
            <v>식</v>
          </cell>
          <cell r="G4">
            <v>44749500</v>
          </cell>
          <cell r="I4">
            <v>6162000</v>
          </cell>
          <cell r="K4">
            <v>38587500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13300000</v>
          </cell>
          <cell r="I5">
            <v>4550000</v>
          </cell>
          <cell r="K5">
            <v>8750000</v>
          </cell>
          <cell r="M5">
            <v>0</v>
          </cell>
        </row>
        <row r="6">
          <cell r="G6">
            <v>58049500</v>
          </cell>
          <cell r="I6">
            <v>10712000</v>
          </cell>
          <cell r="K6">
            <v>47337500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5803525</v>
          </cell>
        </row>
        <row r="8">
          <cell r="G8">
            <v>63853025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구상나무H2.0xW0.8</v>
          </cell>
          <cell r="D30">
            <v>8</v>
          </cell>
          <cell r="E30" t="str">
            <v>주</v>
          </cell>
          <cell r="F30">
            <v>91500</v>
          </cell>
          <cell r="G30">
            <v>732000</v>
          </cell>
          <cell r="H30">
            <v>6000</v>
          </cell>
          <cell r="I30">
            <v>48000</v>
          </cell>
          <cell r="J30">
            <v>85500</v>
          </cell>
          <cell r="K30">
            <v>684000</v>
          </cell>
          <cell r="L30">
            <v>0</v>
          </cell>
          <cell r="M30">
            <v>0</v>
          </cell>
        </row>
        <row r="31">
          <cell r="C31" t="str">
            <v>섬잣나무H1.5xW0.6</v>
          </cell>
          <cell r="D31">
            <v>5</v>
          </cell>
          <cell r="E31" t="str">
            <v>주</v>
          </cell>
          <cell r="F31">
            <v>33500</v>
          </cell>
          <cell r="G31">
            <v>167500</v>
          </cell>
          <cell r="H31">
            <v>5000</v>
          </cell>
          <cell r="I31">
            <v>25000</v>
          </cell>
          <cell r="J31">
            <v>28500</v>
          </cell>
          <cell r="K31">
            <v>142500</v>
          </cell>
          <cell r="L31">
            <v>0</v>
          </cell>
          <cell r="M31">
            <v>0</v>
          </cell>
        </row>
        <row r="32">
          <cell r="C32" t="str">
            <v>소나무(조형)H5.0xR30</v>
          </cell>
          <cell r="D32">
            <v>2</v>
          </cell>
          <cell r="E32" t="str">
            <v>주</v>
          </cell>
          <cell r="F32">
            <v>3160000</v>
          </cell>
          <cell r="G32">
            <v>6320000</v>
          </cell>
          <cell r="H32">
            <v>120000</v>
          </cell>
          <cell r="I32">
            <v>240000</v>
          </cell>
          <cell r="J32">
            <v>3040000</v>
          </cell>
          <cell r="K32">
            <v>6080000</v>
          </cell>
          <cell r="L32">
            <v>0</v>
          </cell>
          <cell r="M32">
            <v>0</v>
          </cell>
        </row>
        <row r="33">
          <cell r="C33" t="str">
            <v>소나무(조형)H5.0xR20</v>
          </cell>
          <cell r="D33">
            <v>4</v>
          </cell>
          <cell r="E33" t="str">
            <v>주</v>
          </cell>
          <cell r="F33">
            <v>1780000</v>
          </cell>
          <cell r="G33">
            <v>7120000</v>
          </cell>
          <cell r="H33">
            <v>70000</v>
          </cell>
          <cell r="I33">
            <v>280000</v>
          </cell>
          <cell r="J33">
            <v>1710000</v>
          </cell>
          <cell r="K33">
            <v>6840000</v>
          </cell>
          <cell r="L33">
            <v>0</v>
          </cell>
          <cell r="M33">
            <v>0</v>
          </cell>
        </row>
        <row r="34">
          <cell r="C34" t="str">
            <v>소나무(조형)H4.0xR15</v>
          </cell>
          <cell r="D34">
            <v>3</v>
          </cell>
          <cell r="E34" t="str">
            <v>주</v>
          </cell>
          <cell r="F34">
            <v>809750</v>
          </cell>
          <cell r="G34">
            <v>2429250</v>
          </cell>
          <cell r="H34">
            <v>45000</v>
          </cell>
          <cell r="I34">
            <v>135000</v>
          </cell>
          <cell r="J34">
            <v>764750</v>
          </cell>
          <cell r="K34">
            <v>2294250</v>
          </cell>
          <cell r="L34">
            <v>0</v>
          </cell>
          <cell r="M34">
            <v>0</v>
          </cell>
        </row>
        <row r="35">
          <cell r="C35" t="str">
            <v>소나무(조형)H3.0xR12</v>
          </cell>
          <cell r="D35">
            <v>3</v>
          </cell>
          <cell r="E35" t="str">
            <v>주</v>
          </cell>
          <cell r="F35">
            <v>681000</v>
          </cell>
          <cell r="G35">
            <v>2043000</v>
          </cell>
          <cell r="H35">
            <v>35000</v>
          </cell>
          <cell r="I35">
            <v>105000</v>
          </cell>
          <cell r="J35">
            <v>646000</v>
          </cell>
          <cell r="K35">
            <v>1938000</v>
          </cell>
          <cell r="L35">
            <v>0</v>
          </cell>
          <cell r="M35">
            <v>0</v>
          </cell>
        </row>
        <row r="36">
          <cell r="C36" t="str">
            <v>감나무H3.0xR10</v>
          </cell>
          <cell r="D36">
            <v>6</v>
          </cell>
          <cell r="E36" t="str">
            <v>주</v>
          </cell>
          <cell r="F36">
            <v>105750</v>
          </cell>
          <cell r="G36">
            <v>634500</v>
          </cell>
          <cell r="H36">
            <v>25000</v>
          </cell>
          <cell r="I36">
            <v>150000</v>
          </cell>
          <cell r="J36">
            <v>80750</v>
          </cell>
          <cell r="K36">
            <v>484500</v>
          </cell>
          <cell r="L36">
            <v>0</v>
          </cell>
          <cell r="M36">
            <v>0</v>
          </cell>
        </row>
        <row r="37">
          <cell r="C37" t="str">
            <v>꽃사과H2.5xR6</v>
          </cell>
          <cell r="D37">
            <v>9</v>
          </cell>
          <cell r="E37" t="str">
            <v>주</v>
          </cell>
          <cell r="F37">
            <v>43250</v>
          </cell>
          <cell r="G37">
            <v>389250</v>
          </cell>
          <cell r="H37">
            <v>10000</v>
          </cell>
          <cell r="I37">
            <v>90000</v>
          </cell>
          <cell r="J37">
            <v>33250</v>
          </cell>
          <cell r="K37">
            <v>299250</v>
          </cell>
          <cell r="L37">
            <v>0</v>
          </cell>
          <cell r="M37">
            <v>0</v>
          </cell>
        </row>
        <row r="38">
          <cell r="C38" t="str">
            <v>노각나무H5.0xR25</v>
          </cell>
          <cell r="D38">
            <v>1</v>
          </cell>
          <cell r="E38" t="str">
            <v>주</v>
          </cell>
          <cell r="F38">
            <v>2180000</v>
          </cell>
          <cell r="G38">
            <v>2180000</v>
          </cell>
          <cell r="H38">
            <v>90000</v>
          </cell>
          <cell r="I38">
            <v>90000</v>
          </cell>
          <cell r="J38">
            <v>2090000</v>
          </cell>
          <cell r="K38">
            <v>2090000</v>
          </cell>
          <cell r="L38">
            <v>0</v>
          </cell>
          <cell r="M38">
            <v>0</v>
          </cell>
        </row>
        <row r="39">
          <cell r="C39" t="str">
            <v>느티나무H4.5xR20</v>
          </cell>
          <cell r="D39">
            <v>2</v>
          </cell>
          <cell r="E39" t="str">
            <v>주</v>
          </cell>
          <cell r="F39">
            <v>569000</v>
          </cell>
          <cell r="G39">
            <v>1138000</v>
          </cell>
          <cell r="H39">
            <v>75000</v>
          </cell>
          <cell r="I39">
            <v>150000</v>
          </cell>
          <cell r="J39">
            <v>494000</v>
          </cell>
          <cell r="K39">
            <v>988000</v>
          </cell>
          <cell r="L39">
            <v>0</v>
          </cell>
          <cell r="M39">
            <v>0</v>
          </cell>
        </row>
        <row r="40">
          <cell r="C40" t="str">
            <v>대추나무H4.0xR15</v>
          </cell>
          <cell r="D40">
            <v>5</v>
          </cell>
          <cell r="E40" t="str">
            <v>주</v>
          </cell>
          <cell r="F40">
            <v>235000</v>
          </cell>
          <cell r="G40">
            <v>1175000</v>
          </cell>
          <cell r="H40">
            <v>45000</v>
          </cell>
          <cell r="I40">
            <v>225000</v>
          </cell>
          <cell r="J40">
            <v>190000</v>
          </cell>
          <cell r="K40">
            <v>950000</v>
          </cell>
          <cell r="L40">
            <v>0</v>
          </cell>
          <cell r="M40">
            <v>0</v>
          </cell>
        </row>
        <row r="41">
          <cell r="C41" t="str">
            <v>모과나무H3.0xR8</v>
          </cell>
          <cell r="D41">
            <v>12</v>
          </cell>
          <cell r="E41" t="str">
            <v>주</v>
          </cell>
          <cell r="F41">
            <v>84600</v>
          </cell>
          <cell r="G41">
            <v>1015200</v>
          </cell>
          <cell r="H41">
            <v>20000</v>
          </cell>
          <cell r="I41">
            <v>240000</v>
          </cell>
          <cell r="J41">
            <v>64600</v>
          </cell>
          <cell r="K41">
            <v>775200</v>
          </cell>
          <cell r="L41">
            <v>0</v>
          </cell>
          <cell r="M41">
            <v>0</v>
          </cell>
        </row>
        <row r="42">
          <cell r="C42" t="str">
            <v>목련H3.0xR10</v>
          </cell>
          <cell r="D42">
            <v>5</v>
          </cell>
          <cell r="E42" t="str">
            <v>주</v>
          </cell>
          <cell r="F42">
            <v>115250</v>
          </cell>
          <cell r="G42">
            <v>576250</v>
          </cell>
          <cell r="H42">
            <v>25000</v>
          </cell>
          <cell r="I42">
            <v>125000</v>
          </cell>
          <cell r="J42">
            <v>90250</v>
          </cell>
          <cell r="K42">
            <v>451250</v>
          </cell>
          <cell r="L42">
            <v>0</v>
          </cell>
          <cell r="M42">
            <v>0</v>
          </cell>
        </row>
        <row r="43">
          <cell r="C43" t="str">
            <v>산수유H2.5xR7</v>
          </cell>
          <cell r="D43">
            <v>6</v>
          </cell>
          <cell r="E43" t="str">
            <v>주</v>
          </cell>
          <cell r="F43">
            <v>63500</v>
          </cell>
          <cell r="G43">
            <v>381000</v>
          </cell>
          <cell r="H43">
            <v>16000</v>
          </cell>
          <cell r="I43">
            <v>96000</v>
          </cell>
          <cell r="J43">
            <v>47500</v>
          </cell>
          <cell r="K43">
            <v>285000</v>
          </cell>
          <cell r="L43">
            <v>0</v>
          </cell>
          <cell r="M43">
            <v>0</v>
          </cell>
        </row>
        <row r="44">
          <cell r="C44" t="str">
            <v>살구나무H3.0xR8</v>
          </cell>
          <cell r="D44">
            <v>12</v>
          </cell>
          <cell r="E44" t="str">
            <v>주</v>
          </cell>
          <cell r="F44">
            <v>86500</v>
          </cell>
          <cell r="G44">
            <v>1038000</v>
          </cell>
          <cell r="H44">
            <v>20000</v>
          </cell>
          <cell r="I44">
            <v>240000</v>
          </cell>
          <cell r="J44">
            <v>66500</v>
          </cell>
          <cell r="K44">
            <v>798000</v>
          </cell>
          <cell r="L44">
            <v>0</v>
          </cell>
          <cell r="M44">
            <v>0</v>
          </cell>
        </row>
        <row r="45">
          <cell r="C45" t="str">
            <v>청단풍H2.5xR8</v>
          </cell>
          <cell r="D45">
            <v>7</v>
          </cell>
          <cell r="E45" t="str">
            <v>주</v>
          </cell>
          <cell r="F45">
            <v>81750</v>
          </cell>
          <cell r="G45">
            <v>572250</v>
          </cell>
          <cell r="H45">
            <v>20000</v>
          </cell>
          <cell r="I45">
            <v>140000</v>
          </cell>
          <cell r="J45">
            <v>61750</v>
          </cell>
          <cell r="K45">
            <v>432250</v>
          </cell>
          <cell r="L45">
            <v>0</v>
          </cell>
          <cell r="M45">
            <v>0</v>
          </cell>
        </row>
        <row r="46">
          <cell r="C46" t="str">
            <v>팽나무H4.0xR15</v>
          </cell>
          <cell r="D46">
            <v>2</v>
          </cell>
          <cell r="E46" t="str">
            <v>주</v>
          </cell>
          <cell r="F46">
            <v>311000</v>
          </cell>
          <cell r="G46">
            <v>622000</v>
          </cell>
          <cell r="H46">
            <v>45000</v>
          </cell>
          <cell r="I46">
            <v>90000</v>
          </cell>
          <cell r="J46">
            <v>266000</v>
          </cell>
          <cell r="K46">
            <v>532000</v>
          </cell>
          <cell r="L46">
            <v>0</v>
          </cell>
          <cell r="M46">
            <v>0</v>
          </cell>
        </row>
        <row r="47">
          <cell r="C47" t="str">
            <v>회화나무H5.0xR30</v>
          </cell>
          <cell r="D47">
            <v>1</v>
          </cell>
          <cell r="E47" t="str">
            <v>주</v>
          </cell>
          <cell r="F47">
            <v>1640000</v>
          </cell>
          <cell r="G47">
            <v>1640000</v>
          </cell>
          <cell r="H47">
            <v>120000</v>
          </cell>
          <cell r="I47">
            <v>120000</v>
          </cell>
          <cell r="J47">
            <v>1520000</v>
          </cell>
          <cell r="K47">
            <v>1520000</v>
          </cell>
          <cell r="L47">
            <v>0</v>
          </cell>
          <cell r="M47">
            <v>0</v>
          </cell>
        </row>
        <row r="48">
          <cell r="C48" t="str">
            <v>사철나무H1.0xW0.3</v>
          </cell>
          <cell r="D48">
            <v>120</v>
          </cell>
          <cell r="E48" t="str">
            <v>주</v>
          </cell>
          <cell r="F48">
            <v>3200</v>
          </cell>
          <cell r="G48">
            <v>384000</v>
          </cell>
          <cell r="H48">
            <v>2000</v>
          </cell>
          <cell r="I48">
            <v>240000</v>
          </cell>
          <cell r="J48">
            <v>1200</v>
          </cell>
          <cell r="K48">
            <v>144000</v>
          </cell>
          <cell r="L48">
            <v>0</v>
          </cell>
          <cell r="M48">
            <v>0</v>
          </cell>
        </row>
        <row r="49">
          <cell r="C49" t="str">
            <v>회양목H0.4xW0.5</v>
          </cell>
          <cell r="D49">
            <v>420</v>
          </cell>
          <cell r="E49" t="str">
            <v>주</v>
          </cell>
          <cell r="F49">
            <v>6500</v>
          </cell>
          <cell r="G49">
            <v>2730000</v>
          </cell>
          <cell r="H49">
            <v>1500</v>
          </cell>
          <cell r="I49">
            <v>630000</v>
          </cell>
          <cell r="J49">
            <v>5000</v>
          </cell>
          <cell r="K49">
            <v>2100000</v>
          </cell>
          <cell r="L49">
            <v>0</v>
          </cell>
          <cell r="M49">
            <v>0</v>
          </cell>
        </row>
        <row r="50">
          <cell r="C50" t="str">
            <v>모란H1.5x5가지</v>
          </cell>
          <cell r="D50">
            <v>495</v>
          </cell>
          <cell r="E50" t="str">
            <v>주</v>
          </cell>
          <cell r="F50">
            <v>7500</v>
          </cell>
          <cell r="G50">
            <v>3712500</v>
          </cell>
          <cell r="H50">
            <v>2000</v>
          </cell>
          <cell r="I50">
            <v>990000</v>
          </cell>
          <cell r="J50">
            <v>5500</v>
          </cell>
          <cell r="K50">
            <v>2722500</v>
          </cell>
          <cell r="L50">
            <v>0</v>
          </cell>
          <cell r="M50">
            <v>0</v>
          </cell>
        </row>
        <row r="51">
          <cell r="C51" t="str">
            <v>매자나무H0.8xW0.5</v>
          </cell>
          <cell r="D51">
            <v>110</v>
          </cell>
          <cell r="E51" t="str">
            <v>주</v>
          </cell>
          <cell r="F51">
            <v>8000</v>
          </cell>
          <cell r="G51">
            <v>880000</v>
          </cell>
          <cell r="H51">
            <v>2000</v>
          </cell>
          <cell r="I51">
            <v>220000</v>
          </cell>
          <cell r="J51">
            <v>6000</v>
          </cell>
          <cell r="K51">
            <v>660000</v>
          </cell>
          <cell r="L51">
            <v>0</v>
          </cell>
          <cell r="M51">
            <v>0</v>
          </cell>
        </row>
        <row r="52">
          <cell r="C52" t="str">
            <v>백철쭉H0.4xW0.5</v>
          </cell>
          <cell r="D52">
            <v>240</v>
          </cell>
          <cell r="E52" t="str">
            <v>주</v>
          </cell>
          <cell r="F52">
            <v>4700</v>
          </cell>
          <cell r="G52">
            <v>1128000</v>
          </cell>
          <cell r="H52">
            <v>1500</v>
          </cell>
          <cell r="I52">
            <v>360000</v>
          </cell>
          <cell r="J52">
            <v>3200</v>
          </cell>
          <cell r="K52">
            <v>768000</v>
          </cell>
          <cell r="L52">
            <v>0</v>
          </cell>
          <cell r="M52">
            <v>0</v>
          </cell>
        </row>
        <row r="53">
          <cell r="C53" t="str">
            <v>산철쭉H0.4xW0.5</v>
          </cell>
          <cell r="D53">
            <v>120</v>
          </cell>
          <cell r="E53" t="str">
            <v>주</v>
          </cell>
          <cell r="F53">
            <v>3900</v>
          </cell>
          <cell r="G53">
            <v>468000</v>
          </cell>
          <cell r="H53">
            <v>1500</v>
          </cell>
          <cell r="I53">
            <v>180000</v>
          </cell>
          <cell r="J53">
            <v>2400</v>
          </cell>
          <cell r="K53">
            <v>288000</v>
          </cell>
          <cell r="L53">
            <v>0</v>
          </cell>
          <cell r="M53">
            <v>0</v>
          </cell>
        </row>
        <row r="54">
          <cell r="C54" t="str">
            <v>철쭉H0.4xW0.5</v>
          </cell>
          <cell r="D54">
            <v>190</v>
          </cell>
          <cell r="E54" t="str">
            <v>주</v>
          </cell>
          <cell r="F54">
            <v>5000</v>
          </cell>
          <cell r="G54">
            <v>950000</v>
          </cell>
          <cell r="H54">
            <v>1500</v>
          </cell>
          <cell r="I54">
            <v>285000</v>
          </cell>
          <cell r="J54">
            <v>3500</v>
          </cell>
          <cell r="K54">
            <v>665000</v>
          </cell>
          <cell r="L54">
            <v>0</v>
          </cell>
          <cell r="M54">
            <v>0</v>
          </cell>
        </row>
        <row r="55">
          <cell r="C55" t="str">
            <v>쥐똥나무H1.2xW0.3</v>
          </cell>
          <cell r="D55">
            <v>105</v>
          </cell>
          <cell r="E55" t="str">
            <v>주</v>
          </cell>
          <cell r="F55">
            <v>3000</v>
          </cell>
          <cell r="G55">
            <v>315000</v>
          </cell>
          <cell r="H55">
            <v>2000</v>
          </cell>
          <cell r="I55">
            <v>210000</v>
          </cell>
          <cell r="J55">
            <v>1000</v>
          </cell>
          <cell r="K55">
            <v>105000</v>
          </cell>
          <cell r="L55">
            <v>0</v>
          </cell>
          <cell r="M55">
            <v>0</v>
          </cell>
        </row>
        <row r="56">
          <cell r="C56" t="str">
            <v>화살나무H1.0xW0.6</v>
          </cell>
          <cell r="D56">
            <v>40</v>
          </cell>
          <cell r="E56" t="str">
            <v>주</v>
          </cell>
          <cell r="F56">
            <v>14000</v>
          </cell>
          <cell r="G56">
            <v>560000</v>
          </cell>
          <cell r="H56">
            <v>2000</v>
          </cell>
          <cell r="I56">
            <v>80000</v>
          </cell>
          <cell r="J56">
            <v>12000</v>
          </cell>
          <cell r="K56">
            <v>480000</v>
          </cell>
          <cell r="L56">
            <v>0</v>
          </cell>
          <cell r="M56">
            <v>0</v>
          </cell>
        </row>
        <row r="57">
          <cell r="C57" t="str">
            <v>사사4치포트</v>
          </cell>
          <cell r="D57">
            <v>300</v>
          </cell>
          <cell r="E57" t="str">
            <v>본</v>
          </cell>
          <cell r="F57">
            <v>1930</v>
          </cell>
          <cell r="G57">
            <v>579000</v>
          </cell>
          <cell r="H57">
            <v>130</v>
          </cell>
          <cell r="I57">
            <v>39000</v>
          </cell>
          <cell r="J57">
            <v>1800</v>
          </cell>
          <cell r="K57">
            <v>540000</v>
          </cell>
          <cell r="L57">
            <v>0</v>
          </cell>
          <cell r="M57">
            <v>0</v>
          </cell>
        </row>
        <row r="58">
          <cell r="C58" t="str">
            <v>수선화개화구</v>
          </cell>
          <cell r="D58">
            <v>300</v>
          </cell>
          <cell r="E58" t="str">
            <v>본</v>
          </cell>
          <cell r="F58">
            <v>1930</v>
          </cell>
          <cell r="G58">
            <v>579000</v>
          </cell>
          <cell r="H58">
            <v>130</v>
          </cell>
          <cell r="I58">
            <v>39000</v>
          </cell>
          <cell r="J58">
            <v>1800</v>
          </cell>
          <cell r="K58">
            <v>540000</v>
          </cell>
          <cell r="L58">
            <v>0</v>
          </cell>
          <cell r="M58">
            <v>0</v>
          </cell>
        </row>
        <row r="59">
          <cell r="C59" t="str">
            <v>작약H0.5x7분얼</v>
          </cell>
          <cell r="D59">
            <v>200</v>
          </cell>
          <cell r="E59" t="str">
            <v>본</v>
          </cell>
          <cell r="F59">
            <v>4500</v>
          </cell>
          <cell r="G59">
            <v>900000</v>
          </cell>
          <cell r="H59">
            <v>1500</v>
          </cell>
          <cell r="I59">
            <v>300000</v>
          </cell>
          <cell r="J59">
            <v>3000</v>
          </cell>
          <cell r="K59">
            <v>600000</v>
          </cell>
          <cell r="L59">
            <v>0</v>
          </cell>
          <cell r="M59">
            <v>0</v>
          </cell>
        </row>
        <row r="60">
          <cell r="C60" t="str">
            <v>지주목삼발이소형</v>
          </cell>
          <cell r="D60">
            <v>60</v>
          </cell>
          <cell r="E60" t="str">
            <v>조</v>
          </cell>
          <cell r="F60">
            <v>4500</v>
          </cell>
          <cell r="G60">
            <v>270000</v>
          </cell>
          <cell r="H60">
            <v>0</v>
          </cell>
          <cell r="I60">
            <v>0</v>
          </cell>
          <cell r="J60">
            <v>4500</v>
          </cell>
          <cell r="K60">
            <v>270000</v>
          </cell>
          <cell r="L60">
            <v>0</v>
          </cell>
          <cell r="M60">
            <v>0</v>
          </cell>
        </row>
        <row r="61">
          <cell r="C61" t="str">
            <v>지주목삼발이대형</v>
          </cell>
          <cell r="D61">
            <v>9</v>
          </cell>
          <cell r="E61" t="str">
            <v>조</v>
          </cell>
          <cell r="F61">
            <v>6500</v>
          </cell>
          <cell r="G61">
            <v>58500</v>
          </cell>
          <cell r="H61">
            <v>0</v>
          </cell>
          <cell r="I61">
            <v>0</v>
          </cell>
          <cell r="J61">
            <v>6500</v>
          </cell>
          <cell r="K61">
            <v>58500</v>
          </cell>
          <cell r="L61">
            <v>0</v>
          </cell>
          <cell r="M61">
            <v>0</v>
          </cell>
        </row>
        <row r="62">
          <cell r="C62" t="str">
            <v>지주목철재지주대</v>
          </cell>
          <cell r="D62">
            <v>11</v>
          </cell>
          <cell r="E62" t="str">
            <v>조</v>
          </cell>
          <cell r="F62">
            <v>15000</v>
          </cell>
          <cell r="G62">
            <v>165000</v>
          </cell>
          <cell r="H62">
            <v>0</v>
          </cell>
          <cell r="I62">
            <v>0</v>
          </cell>
          <cell r="J62">
            <v>15000</v>
          </cell>
          <cell r="K62">
            <v>165000</v>
          </cell>
          <cell r="L62">
            <v>0</v>
          </cell>
          <cell r="M62">
            <v>0</v>
          </cell>
        </row>
        <row r="63">
          <cell r="C63" t="str">
            <v>부엽토유기질비료</v>
          </cell>
          <cell r="D63">
            <v>4985</v>
          </cell>
          <cell r="E63" t="str">
            <v>kg</v>
          </cell>
          <cell r="F63">
            <v>180</v>
          </cell>
          <cell r="G63">
            <v>897300</v>
          </cell>
          <cell r="H63">
            <v>0</v>
          </cell>
          <cell r="I63">
            <v>0</v>
          </cell>
          <cell r="J63">
            <v>180</v>
          </cell>
          <cell r="K63">
            <v>897300</v>
          </cell>
          <cell r="L63">
            <v>0</v>
          </cell>
          <cell r="M63">
            <v>0</v>
          </cell>
        </row>
        <row r="64">
          <cell r="G64">
            <v>44749500</v>
          </cell>
          <cell r="I64">
            <v>6162000</v>
          </cell>
          <cell r="K64">
            <v>38587500</v>
          </cell>
          <cell r="M64">
            <v>0</v>
          </cell>
        </row>
        <row r="67">
          <cell r="C67" t="str">
            <v>막돌담장H1500xW600</v>
          </cell>
          <cell r="D67">
            <v>35</v>
          </cell>
          <cell r="E67" t="str">
            <v>m</v>
          </cell>
          <cell r="F67">
            <v>380000</v>
          </cell>
          <cell r="G67">
            <v>13300000</v>
          </cell>
          <cell r="H67">
            <v>130000</v>
          </cell>
          <cell r="I67">
            <v>4550000</v>
          </cell>
          <cell r="J67">
            <v>250000</v>
          </cell>
          <cell r="K67">
            <v>8750000</v>
          </cell>
          <cell r="L67">
            <v>0</v>
          </cell>
          <cell r="M67">
            <v>0</v>
          </cell>
        </row>
        <row r="68">
          <cell r="G68">
            <v>13300000</v>
          </cell>
          <cell r="I68">
            <v>4550000</v>
          </cell>
          <cell r="K68">
            <v>8750000</v>
          </cell>
          <cell r="M68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공사비예산서 (2)"/>
      <sheetName val="설계 내역서 (2)"/>
      <sheetName val="공사비예산서"/>
      <sheetName val="설계 내역서"/>
      <sheetName val="품셈총괄표"/>
      <sheetName val=" 품셈"/>
      <sheetName val="장비부표총괄표"/>
      <sheetName val="부표총괄표"/>
      <sheetName val="일반부표"/>
      <sheetName val="별표총괄표"/>
      <sheetName val="별표 (2)"/>
      <sheetName val="사급자재"/>
      <sheetName val="지입자재"/>
      <sheetName val="자재수량"/>
      <sheetName val="토량총괄"/>
      <sheetName val="토적계산"/>
      <sheetName val="구조물토량"/>
      <sheetName val="우수평균깊이"/>
      <sheetName val="구조물수량산출"/>
      <sheetName val="자료"/>
      <sheetName val="단가"/>
      <sheetName val="Sheet11"/>
      <sheetName val="Sheet12"/>
      <sheetName val="Sheet13"/>
      <sheetName val="Sheet14"/>
      <sheetName val="Sheet15"/>
      <sheetName val="Sheet16"/>
      <sheetName val="일반부표총괄"/>
      <sheetName val="별 표"/>
      <sheetName val="별표총괄"/>
      <sheetName val="품셈TABLE"/>
      <sheetName val="견적 조건 변경사항"/>
      <sheetName val="단지내-공내역"/>
      <sheetName val="Sheet2"/>
      <sheetName val="Sheet3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자재단가조사표-수목"/>
      <sheetName val="표준단면수량(출력안함)"/>
      <sheetName val="금액내역서"/>
      <sheetName val="별표내역"/>
      <sheetName val="원가계산서(남측)"/>
      <sheetName val="노임"/>
      <sheetName val="JOIN(2span)"/>
      <sheetName val="노임단가"/>
      <sheetName val="3BL공동구 수량"/>
      <sheetName val="자재집계표"/>
      <sheetName val="별표 "/>
      <sheetName val="품셈표"/>
      <sheetName val="품 셈"/>
      <sheetName val="부표"/>
      <sheetName val="부표 TABLE"/>
      <sheetName val="Sheet4"/>
      <sheetName val="Sheet5"/>
      <sheetName val="Sheet6"/>
      <sheetName val="종단계산"/>
      <sheetName val="포장(수량)-관로부"/>
      <sheetName val="자료입력"/>
      <sheetName val="내역서"/>
      <sheetName val="일위대가"/>
      <sheetName val="품셈"/>
      <sheetName val="공통가설(현장검토안)"/>
      <sheetName val="견적서"/>
      <sheetName val="도급"/>
      <sheetName val="총괄-1"/>
      <sheetName val="실행내역"/>
      <sheetName val="일위대가표"/>
      <sheetName val="토목"/>
      <sheetName val="TB-내역서"/>
      <sheetName val="PIPE(UG)내역"/>
      <sheetName val="원가계산"/>
      <sheetName val="시설물기초"/>
      <sheetName val="단가표"/>
      <sheetName val="EJ"/>
      <sheetName val="우,오수"/>
      <sheetName val="간접경상비"/>
      <sheetName val="접속도로"/>
      <sheetName val="AABS내역"/>
      <sheetName val="교통대책내역"/>
      <sheetName val="값"/>
      <sheetName val="일위"/>
      <sheetName val="원가계산서"/>
      <sheetName val="접속도로1"/>
      <sheetName val="오억미만"/>
      <sheetName val="NYS"/>
      <sheetName val="부대내역"/>
      <sheetName val="플랜트 설치"/>
      <sheetName val="별총"/>
      <sheetName val="을지"/>
      <sheetName val="시멘트"/>
      <sheetName val="잡설비내역"/>
      <sheetName val="정렬"/>
      <sheetName val="부표총괄"/>
      <sheetName val="품셈1-"/>
      <sheetName val="중기"/>
      <sheetName val="6-1. 관개량조서"/>
      <sheetName val="외주비"/>
      <sheetName val="Ⅴ-2.공종별내역"/>
      <sheetName val="단중"/>
      <sheetName val="보차도경계석"/>
      <sheetName val="총물량"/>
      <sheetName val="2000년1차"/>
      <sheetName val="LIST"/>
      <sheetName val="PUMP"/>
      <sheetName val="VENDOR LIST"/>
      <sheetName val="공통비"/>
      <sheetName val="토목내역서"/>
      <sheetName val="6동"/>
      <sheetName val="경비_원본"/>
      <sheetName val="갑지"/>
      <sheetName val="일위대가목록"/>
      <sheetName val="sw1"/>
      <sheetName val="NOMUBI"/>
      <sheetName val="접속도로집계"/>
      <sheetName val="실행"/>
      <sheetName val="구조물"/>
      <sheetName val="예산M2"/>
      <sheetName val="인건비"/>
      <sheetName val="설계기준"/>
      <sheetName val="수량산출"/>
      <sheetName val="성과심사(총괄)"/>
      <sheetName val="정부노임"/>
      <sheetName val="우배수"/>
      <sheetName val="조명율표"/>
      <sheetName val="별표집계"/>
      <sheetName val="건축"/>
      <sheetName val="공사개요"/>
      <sheetName val="참조-(1)"/>
      <sheetName val="DATE"/>
      <sheetName val="가시설(TYPE-A)"/>
      <sheetName val="1-1평균터파기고(1)"/>
      <sheetName val="분수장비시설수량"/>
      <sheetName val="설계예시"/>
      <sheetName val="2.품제O호표"/>
      <sheetName val="목차"/>
      <sheetName val="견적의뢰"/>
      <sheetName val="토공총괄표"/>
      <sheetName val="자재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>
        <row r="2">
          <cell r="C2" t="str">
            <v>철골공</v>
          </cell>
          <cell r="D2">
            <v>58845</v>
          </cell>
        </row>
        <row r="3">
          <cell r="C3" t="str">
            <v>콘크리트공</v>
          </cell>
          <cell r="D3">
            <v>57135</v>
          </cell>
        </row>
        <row r="4">
          <cell r="C4" t="str">
            <v>용 접 공</v>
          </cell>
          <cell r="D4">
            <v>52064</v>
          </cell>
        </row>
        <row r="5">
          <cell r="C5" t="str">
            <v>보통인부</v>
          </cell>
          <cell r="D5">
            <v>29933</v>
          </cell>
        </row>
        <row r="6">
          <cell r="C6" t="str">
            <v>특별인부</v>
          </cell>
          <cell r="D6">
            <v>43490</v>
          </cell>
        </row>
        <row r="7">
          <cell r="C7" t="str">
            <v>형틀목공</v>
          </cell>
          <cell r="D7">
            <v>61835</v>
          </cell>
        </row>
        <row r="8">
          <cell r="C8" t="str">
            <v>철근공</v>
          </cell>
          <cell r="D8">
            <v>61510</v>
          </cell>
        </row>
        <row r="9">
          <cell r="C9" t="str">
            <v>철    공</v>
          </cell>
          <cell r="D9">
            <v>58947</v>
          </cell>
        </row>
        <row r="10">
          <cell r="C10" t="str">
            <v>강판구멍뚫기</v>
          </cell>
          <cell r="D10">
            <v>85339.7</v>
          </cell>
        </row>
        <row r="11">
          <cell r="C11" t="str">
            <v>조   수</v>
          </cell>
          <cell r="D11">
            <v>29933</v>
          </cell>
        </row>
        <row r="12">
          <cell r="C12" t="str">
            <v>풀기</v>
          </cell>
          <cell r="D12">
            <v>609</v>
          </cell>
        </row>
        <row r="13">
          <cell r="C13" t="str">
            <v>보 링 공</v>
          </cell>
          <cell r="D13">
            <v>44584</v>
          </cell>
        </row>
        <row r="14">
          <cell r="C14" t="str">
            <v>비  트</v>
          </cell>
          <cell r="D14">
            <v>627000</v>
          </cell>
        </row>
        <row r="15">
          <cell r="C15" t="str">
            <v>TRACK CRANE</v>
          </cell>
          <cell r="D15">
            <v>2817</v>
          </cell>
        </row>
        <row r="16">
          <cell r="C16" t="str">
            <v>TRACK CRANE(인)</v>
          </cell>
          <cell r="D16">
            <v>15742</v>
          </cell>
        </row>
        <row r="17">
          <cell r="C17" t="str">
            <v>TRACK CRANE(경비)</v>
          </cell>
          <cell r="D17">
            <v>17824</v>
          </cell>
        </row>
        <row r="18">
          <cell r="C18" t="str">
            <v>VIBRO HAMMER</v>
          </cell>
          <cell r="D18">
            <v>11458</v>
          </cell>
        </row>
        <row r="19">
          <cell r="C19" t="str">
            <v>TRUCK CRANE</v>
          </cell>
          <cell r="D19">
            <v>2114</v>
          </cell>
        </row>
        <row r="20">
          <cell r="C20" t="str">
            <v>TRUCK CRANE(인)</v>
          </cell>
          <cell r="D20">
            <v>15742</v>
          </cell>
        </row>
        <row r="21">
          <cell r="C21" t="str">
            <v>TRUCK CRANE(경)</v>
          </cell>
          <cell r="D21">
            <v>22450</v>
          </cell>
        </row>
        <row r="22">
          <cell r="C22" t="str">
            <v>수작업반장</v>
          </cell>
          <cell r="D22">
            <v>57103</v>
          </cell>
        </row>
        <row r="23">
          <cell r="C23" t="str">
            <v>비 계 공</v>
          </cell>
          <cell r="D23">
            <v>65265</v>
          </cell>
        </row>
        <row r="24">
          <cell r="C24" t="str">
            <v>대 장 공</v>
          </cell>
          <cell r="D24">
            <v>47273</v>
          </cell>
        </row>
        <row r="25">
          <cell r="C25" t="str">
            <v>판 재(100×150×1,700m/m)</v>
          </cell>
          <cell r="D25">
            <v>152694</v>
          </cell>
        </row>
        <row r="26">
          <cell r="C26" t="str">
            <v>철    판</v>
          </cell>
        </row>
        <row r="27">
          <cell r="C27" t="str">
            <v>강판절단(수동)</v>
          </cell>
        </row>
        <row r="28">
          <cell r="C28" t="str">
            <v>용접(FILLET)</v>
          </cell>
        </row>
        <row r="29">
          <cell r="C29" t="str">
            <v>더블롯드</v>
          </cell>
        </row>
        <row r="30">
          <cell r="C30" t="str">
            <v>특수첨단장치</v>
          </cell>
        </row>
        <row r="31">
          <cell r="C31" t="str">
            <v>크라운비트</v>
          </cell>
        </row>
        <row r="32">
          <cell r="C32" t="str">
            <v>중급기술자</v>
          </cell>
        </row>
        <row r="33">
          <cell r="C33" t="str">
            <v>기 계 공</v>
          </cell>
          <cell r="D33">
            <v>51132</v>
          </cell>
        </row>
        <row r="34">
          <cell r="C34" t="str">
            <v>전    공</v>
          </cell>
          <cell r="D34">
            <v>54702</v>
          </cell>
        </row>
        <row r="35">
          <cell r="C35" t="str">
            <v>배 관 공</v>
          </cell>
        </row>
        <row r="36">
          <cell r="C36" t="str">
            <v>중급기능사</v>
          </cell>
        </row>
        <row r="37">
          <cell r="C37" t="str">
            <v>중기운전사</v>
          </cell>
          <cell r="D37">
            <v>41444</v>
          </cell>
        </row>
      </sheetData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  <sheetData sheetId="143" refreshError="1"/>
      <sheetData sheetId="14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XXXXX"/>
      <sheetName val="VXXX"/>
      <sheetName val="갑지"/>
      <sheetName val="투명형(H1.0M,W2.0M)"/>
      <sheetName val="투명형(H2.0M,W2.0M)"/>
      <sheetName val="투명형(H3.0M,W2.0M)"/>
      <sheetName val="투명형(H4.0M,W2.0M)"/>
      <sheetName val="투명형(H5.0M,W2.0M) "/>
      <sheetName val="투명형(H6.0M,W2.0M) "/>
      <sheetName val="투명형(H7.0M,W2.0M) "/>
      <sheetName val="투명형(H8.0M,W2.0M)  "/>
      <sheetName val="투명형(H9.0M,W2.0M) "/>
      <sheetName val="일위대가"/>
      <sheetName val="자재단가"/>
      <sheetName val="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>
        <row r="14">
          <cell r="F14">
            <v>1798</v>
          </cell>
        </row>
      </sheetData>
      <sheetData sheetId="14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환지방식개발계획(면적식)"/>
      <sheetName val="환지방식개발계획(절충식)"/>
      <sheetName val="환지방식개발계획(평가식)"/>
      <sheetName val="도시재개발계획(면적식)"/>
      <sheetName val="도시재개발계획(절충식)"/>
      <sheetName val="도시재개발계획(평가식)"/>
      <sheetName val="도시재개발계획(기본계획)"/>
      <sheetName val="Sheet1"/>
      <sheetName val="지구단위계획(제주)"/>
      <sheetName val="산업단지개발계획"/>
      <sheetName val="주택단지개발계획"/>
      <sheetName val="유통단지개발계획"/>
      <sheetName val="주거환경개선사업계획"/>
      <sheetName val="지구단위계획"/>
      <sheetName val="재해영향평가"/>
      <sheetName val="표서식"/>
      <sheetName val="노임단가"/>
      <sheetName val="표지"/>
      <sheetName val="표준품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5">
          <cell r="T15">
            <v>100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XXX"/>
      <sheetName val="입찰안"/>
      <sheetName val="실행"/>
      <sheetName val="관리"/>
      <sheetName val="표지"/>
      <sheetName val="총괄표"/>
      <sheetName val="집계표"/>
      <sheetName val="내역"/>
      <sheetName val="적격"/>
      <sheetName val="적정"/>
      <sheetName val="평가"/>
      <sheetName val="조사"/>
      <sheetName val="견적"/>
      <sheetName val="견적내역"/>
      <sheetName val="합의서"/>
      <sheetName val="총괄표(설계)"/>
      <sheetName val="내역(설계)"/>
      <sheetName val="차액보증"/>
      <sheetName val="용소리교"/>
      <sheetName val="실행철강하도"/>
      <sheetName val="내역서"/>
      <sheetName val="#REF"/>
      <sheetName val="6PILE  (돌출)"/>
      <sheetName val="1.수인터널"/>
      <sheetName val="2공구산출내역"/>
      <sheetName val="정렬"/>
      <sheetName val="동원인원계획표"/>
      <sheetName val="9GNG운반"/>
      <sheetName val="BID"/>
      <sheetName val="1F"/>
      <sheetName val="인사자료총집계"/>
      <sheetName val="토공"/>
      <sheetName val="기아대교"/>
      <sheetName val="98수문일위"/>
      <sheetName val="설계"/>
      <sheetName val="설 계"/>
      <sheetName val="기계경비(시간당)"/>
      <sheetName val="설계내역서"/>
      <sheetName val="입찰보고"/>
      <sheetName val="준공조서갑지"/>
      <sheetName val="산출내역서"/>
      <sheetName val="단가"/>
      <sheetName val="을지"/>
      <sheetName val="1호맨홀수량산출"/>
      <sheetName val="일위대가"/>
      <sheetName val="본공사"/>
      <sheetName val="8.PILE  (돌출)"/>
      <sheetName val="I一般比"/>
      <sheetName val="참조자료"/>
      <sheetName val="견적사양비교표"/>
      <sheetName val="당진1,2호기전선관설치및접지4차공사내역서-을지"/>
      <sheetName val="공사설명서"/>
      <sheetName val="토공사"/>
      <sheetName val="일위대가(계측기설치)"/>
      <sheetName val="산출내역서집계표"/>
      <sheetName val="횡배수관토공수량"/>
      <sheetName val="기초공"/>
      <sheetName val="기둥(원형)"/>
      <sheetName val="98NS-N"/>
      <sheetName val="관급"/>
      <sheetName val="토목주소"/>
      <sheetName val="프랜트면허"/>
      <sheetName val="조명시설"/>
      <sheetName val="금호"/>
      <sheetName val="현대물량"/>
      <sheetName val="sw1"/>
      <sheetName val="NOMUBI"/>
      <sheetName val="배수관연장산출서"/>
      <sheetName val="Sheet1"/>
      <sheetName val="1차 내역서"/>
      <sheetName val="공종별집계표"/>
      <sheetName val="견적서"/>
      <sheetName val="할증 "/>
      <sheetName val="대공종"/>
      <sheetName val="점수계산1-2"/>
      <sheetName val="기성2"/>
      <sheetName val="시멘트"/>
      <sheetName val="협조전"/>
      <sheetName val="BSD (2)"/>
      <sheetName val="Total"/>
      <sheetName val="산3_4"/>
      <sheetName val="품셈TABLE"/>
      <sheetName val="SCH"/>
      <sheetName val="공사비집계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VXXX"/>
      <sheetName val="집계표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입찰안"/>
      <sheetName val="실행예산"/>
      <sheetName val="Sheet3"/>
      <sheetName val="하조서"/>
      <sheetName val="품셈TABLE"/>
    </sheetNames>
    <sheetDataSet>
      <sheetData sheetId="0" refreshError="1"/>
      <sheetData sheetId="1" refreshError="1"/>
      <sheetData sheetId="2" refreshError="1"/>
      <sheetData sheetId="3" refreshError="1">
        <row r="4">
          <cell r="D4">
            <v>1</v>
          </cell>
          <cell r="E4" t="str">
            <v>식</v>
          </cell>
          <cell r="G4">
            <v>904950</v>
          </cell>
          <cell r="I4">
            <v>229000</v>
          </cell>
          <cell r="K4">
            <v>675950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20168800</v>
          </cell>
          <cell r="I5">
            <v>4915700</v>
          </cell>
          <cell r="K5">
            <v>15253100</v>
          </cell>
          <cell r="M5">
            <v>0</v>
          </cell>
        </row>
        <row r="6">
          <cell r="G6">
            <v>21073750</v>
          </cell>
          <cell r="I6">
            <v>5144700</v>
          </cell>
          <cell r="K6">
            <v>15929050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2106857</v>
          </cell>
        </row>
        <row r="8">
          <cell r="G8">
            <v>23180607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잣나무H2.5xW1.2</v>
          </cell>
          <cell r="D30">
            <v>8</v>
          </cell>
          <cell r="E30" t="str">
            <v>주</v>
          </cell>
          <cell r="F30">
            <v>20400</v>
          </cell>
          <cell r="G30">
            <v>163200</v>
          </cell>
          <cell r="H30">
            <v>9000</v>
          </cell>
          <cell r="I30">
            <v>72000</v>
          </cell>
          <cell r="J30">
            <v>11400</v>
          </cell>
          <cell r="K30">
            <v>91200</v>
          </cell>
          <cell r="L30">
            <v>0</v>
          </cell>
          <cell r="M30">
            <v>0</v>
          </cell>
        </row>
        <row r="31">
          <cell r="C31" t="str">
            <v>감나무H2.5xR6</v>
          </cell>
          <cell r="D31">
            <v>3</v>
          </cell>
          <cell r="E31" t="str">
            <v>주</v>
          </cell>
          <cell r="F31">
            <v>55600</v>
          </cell>
          <cell r="G31">
            <v>166800</v>
          </cell>
          <cell r="H31">
            <v>10000</v>
          </cell>
          <cell r="I31">
            <v>30000</v>
          </cell>
          <cell r="J31">
            <v>45600</v>
          </cell>
          <cell r="K31">
            <v>136800</v>
          </cell>
          <cell r="L31">
            <v>0</v>
          </cell>
          <cell r="M31">
            <v>0</v>
          </cell>
        </row>
        <row r="32">
          <cell r="C32" t="str">
            <v>느티나무H4.0xR8</v>
          </cell>
          <cell r="D32">
            <v>5</v>
          </cell>
          <cell r="E32" t="str">
            <v>주</v>
          </cell>
          <cell r="F32">
            <v>60000</v>
          </cell>
          <cell r="G32">
            <v>300000</v>
          </cell>
          <cell r="H32">
            <v>20000</v>
          </cell>
          <cell r="I32">
            <v>100000</v>
          </cell>
          <cell r="J32">
            <v>40000</v>
          </cell>
          <cell r="K32">
            <v>200000</v>
          </cell>
          <cell r="L32">
            <v>0</v>
          </cell>
          <cell r="M32">
            <v>0</v>
          </cell>
        </row>
        <row r="33">
          <cell r="C33" t="str">
            <v>때죽나무H2.5xR5</v>
          </cell>
          <cell r="D33">
            <v>3</v>
          </cell>
          <cell r="E33" t="str">
            <v>주</v>
          </cell>
          <cell r="F33">
            <v>38450</v>
          </cell>
          <cell r="G33">
            <v>115350</v>
          </cell>
          <cell r="H33">
            <v>9000</v>
          </cell>
          <cell r="I33">
            <v>27000</v>
          </cell>
          <cell r="J33">
            <v>29450</v>
          </cell>
          <cell r="K33">
            <v>88350</v>
          </cell>
          <cell r="L33">
            <v>0</v>
          </cell>
          <cell r="M33">
            <v>0</v>
          </cell>
        </row>
        <row r="34">
          <cell r="C34" t="str">
            <v>지주목삼발이소형</v>
          </cell>
          <cell r="D34">
            <v>14</v>
          </cell>
          <cell r="E34" t="str">
            <v>조</v>
          </cell>
          <cell r="F34">
            <v>4500</v>
          </cell>
          <cell r="G34">
            <v>63000</v>
          </cell>
          <cell r="H34">
            <v>0</v>
          </cell>
          <cell r="I34">
            <v>0</v>
          </cell>
          <cell r="J34">
            <v>4500</v>
          </cell>
          <cell r="K34">
            <v>63000</v>
          </cell>
          <cell r="L34">
            <v>0</v>
          </cell>
          <cell r="M34">
            <v>0</v>
          </cell>
        </row>
        <row r="35">
          <cell r="C35" t="str">
            <v>지주목철재지주대</v>
          </cell>
          <cell r="D35">
            <v>5</v>
          </cell>
          <cell r="E35" t="str">
            <v>조</v>
          </cell>
          <cell r="F35">
            <v>15000</v>
          </cell>
          <cell r="G35">
            <v>75000</v>
          </cell>
          <cell r="H35">
            <v>0</v>
          </cell>
          <cell r="I35">
            <v>0</v>
          </cell>
          <cell r="J35">
            <v>15000</v>
          </cell>
          <cell r="K35">
            <v>75000</v>
          </cell>
          <cell r="L35">
            <v>0</v>
          </cell>
          <cell r="M35">
            <v>0</v>
          </cell>
        </row>
        <row r="36">
          <cell r="C36" t="str">
            <v>부엽토유기질비료</v>
          </cell>
          <cell r="D36">
            <v>120</v>
          </cell>
          <cell r="E36" t="str">
            <v>kg</v>
          </cell>
          <cell r="F36">
            <v>180</v>
          </cell>
          <cell r="G36">
            <v>21600</v>
          </cell>
          <cell r="H36">
            <v>0</v>
          </cell>
          <cell r="I36">
            <v>0</v>
          </cell>
          <cell r="J36">
            <v>180</v>
          </cell>
          <cell r="K36">
            <v>21600</v>
          </cell>
          <cell r="L36">
            <v>0</v>
          </cell>
          <cell r="M36">
            <v>0</v>
          </cell>
        </row>
        <row r="37">
          <cell r="G37">
            <v>904950</v>
          </cell>
          <cell r="I37">
            <v>229000</v>
          </cell>
          <cell r="K37">
            <v>675950</v>
          </cell>
          <cell r="M37">
            <v>0</v>
          </cell>
        </row>
        <row r="56">
          <cell r="C56" t="str">
            <v>격자형파고라6000x4000</v>
          </cell>
          <cell r="D56">
            <v>1</v>
          </cell>
          <cell r="E56" t="str">
            <v>EA</v>
          </cell>
          <cell r="F56">
            <v>5280000</v>
          </cell>
          <cell r="G56">
            <v>5280000</v>
          </cell>
          <cell r="H56">
            <v>980000</v>
          </cell>
          <cell r="I56">
            <v>980000</v>
          </cell>
          <cell r="J56">
            <v>4300000</v>
          </cell>
          <cell r="K56">
            <v>4300000</v>
          </cell>
          <cell r="L56">
            <v>0</v>
          </cell>
          <cell r="M56">
            <v>0</v>
          </cell>
        </row>
        <row r="57">
          <cell r="C57" t="str">
            <v>평의자W460xL1800</v>
          </cell>
          <cell r="D57">
            <v>4</v>
          </cell>
          <cell r="E57" t="str">
            <v>EA</v>
          </cell>
          <cell r="F57">
            <v>235000</v>
          </cell>
          <cell r="G57">
            <v>940000</v>
          </cell>
          <cell r="H57">
            <v>55000</v>
          </cell>
          <cell r="I57">
            <v>220000</v>
          </cell>
          <cell r="J57">
            <v>180000</v>
          </cell>
          <cell r="K57">
            <v>720000</v>
          </cell>
          <cell r="L57">
            <v>0</v>
          </cell>
          <cell r="M57">
            <v>0</v>
          </cell>
        </row>
        <row r="58">
          <cell r="C58" t="str">
            <v>화단박스H450</v>
          </cell>
          <cell r="D58">
            <v>54.7</v>
          </cell>
          <cell r="E58" t="str">
            <v>m</v>
          </cell>
          <cell r="F58">
            <v>100000</v>
          </cell>
          <cell r="G58">
            <v>5470000</v>
          </cell>
          <cell r="H58">
            <v>25000</v>
          </cell>
          <cell r="I58">
            <v>1367500</v>
          </cell>
          <cell r="J58">
            <v>75000</v>
          </cell>
          <cell r="K58">
            <v>4102500</v>
          </cell>
          <cell r="L58">
            <v>0</v>
          </cell>
          <cell r="M58">
            <v>0</v>
          </cell>
        </row>
        <row r="59">
          <cell r="C59" t="str">
            <v>사각플랜터1800x1800</v>
          </cell>
          <cell r="D59">
            <v>3</v>
          </cell>
          <cell r="E59" t="str">
            <v>EA</v>
          </cell>
          <cell r="F59">
            <v>890000</v>
          </cell>
          <cell r="G59">
            <v>2670000</v>
          </cell>
          <cell r="H59">
            <v>390000</v>
          </cell>
          <cell r="I59">
            <v>1170000</v>
          </cell>
          <cell r="J59">
            <v>500000</v>
          </cell>
          <cell r="K59">
            <v>1500000</v>
          </cell>
          <cell r="L59">
            <v>0</v>
          </cell>
          <cell r="M59">
            <v>0</v>
          </cell>
        </row>
        <row r="60">
          <cell r="C60" t="str">
            <v>점토벽돌포장230x114xT60,핑크</v>
          </cell>
          <cell r="D60">
            <v>22</v>
          </cell>
          <cell r="E60" t="str">
            <v>m2</v>
          </cell>
          <cell r="F60">
            <v>38000</v>
          </cell>
          <cell r="G60">
            <v>836000</v>
          </cell>
          <cell r="H60">
            <v>7200</v>
          </cell>
          <cell r="I60">
            <v>158400</v>
          </cell>
          <cell r="J60">
            <v>30800</v>
          </cell>
          <cell r="K60">
            <v>677600</v>
          </cell>
          <cell r="L60">
            <v>0</v>
          </cell>
          <cell r="M60">
            <v>0</v>
          </cell>
        </row>
        <row r="61">
          <cell r="C61" t="str">
            <v>점토벽돌포장230x114xT60,아이보리</v>
          </cell>
          <cell r="D61">
            <v>115</v>
          </cell>
          <cell r="E61" t="str">
            <v>m2</v>
          </cell>
          <cell r="F61">
            <v>38000</v>
          </cell>
          <cell r="G61">
            <v>4370000</v>
          </cell>
          <cell r="H61">
            <v>7200</v>
          </cell>
          <cell r="I61">
            <v>828000</v>
          </cell>
          <cell r="J61">
            <v>30800</v>
          </cell>
          <cell r="K61">
            <v>3542000</v>
          </cell>
          <cell r="L61">
            <v>0</v>
          </cell>
          <cell r="M61">
            <v>0</v>
          </cell>
        </row>
        <row r="62">
          <cell r="C62" t="str">
            <v>포장경계석120x120x1000,직선</v>
          </cell>
          <cell r="D62">
            <v>27.4</v>
          </cell>
          <cell r="E62" t="str">
            <v>m</v>
          </cell>
          <cell r="F62">
            <v>22000</v>
          </cell>
          <cell r="G62">
            <v>602800</v>
          </cell>
          <cell r="H62">
            <v>7000</v>
          </cell>
          <cell r="I62">
            <v>191800</v>
          </cell>
          <cell r="J62">
            <v>15000</v>
          </cell>
          <cell r="K62">
            <v>411000</v>
          </cell>
          <cell r="L62">
            <v>0</v>
          </cell>
          <cell r="M62">
            <v>0</v>
          </cell>
        </row>
        <row r="63">
          <cell r="G63">
            <v>20168800</v>
          </cell>
          <cell r="I63">
            <v>4915700</v>
          </cell>
          <cell r="K63">
            <v>15253100</v>
          </cell>
          <cell r="M63">
            <v>0</v>
          </cell>
        </row>
      </sheetData>
      <sheetData sheetId="4" refreshError="1">
        <row r="4">
          <cell r="D4">
            <v>1</v>
          </cell>
          <cell r="E4" t="str">
            <v>식</v>
          </cell>
          <cell r="G4">
            <v>3732720</v>
          </cell>
          <cell r="I4">
            <v>364000</v>
          </cell>
          <cell r="K4">
            <v>3368720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12434600</v>
          </cell>
          <cell r="I5">
            <v>2992100</v>
          </cell>
          <cell r="K5">
            <v>9442500</v>
          </cell>
          <cell r="M5">
            <v>0</v>
          </cell>
        </row>
        <row r="6">
          <cell r="G6">
            <v>16167320</v>
          </cell>
          <cell r="I6">
            <v>3356100</v>
          </cell>
          <cell r="K6">
            <v>12811220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1616335</v>
          </cell>
        </row>
        <row r="8">
          <cell r="G8">
            <v>17783655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구상나무H2.0xW0.8</v>
          </cell>
          <cell r="D30">
            <v>3</v>
          </cell>
          <cell r="E30" t="str">
            <v>주</v>
          </cell>
          <cell r="F30">
            <v>91500</v>
          </cell>
          <cell r="G30">
            <v>274500</v>
          </cell>
          <cell r="H30">
            <v>6000</v>
          </cell>
          <cell r="I30">
            <v>18000</v>
          </cell>
          <cell r="J30">
            <v>85500</v>
          </cell>
          <cell r="K30">
            <v>256500</v>
          </cell>
          <cell r="L30">
            <v>0</v>
          </cell>
          <cell r="M30">
            <v>0</v>
          </cell>
        </row>
        <row r="31">
          <cell r="C31" t="str">
            <v>느티나무H4.0xR15</v>
          </cell>
          <cell r="D31">
            <v>3</v>
          </cell>
          <cell r="E31" t="str">
            <v>주</v>
          </cell>
          <cell r="F31">
            <v>311000</v>
          </cell>
          <cell r="G31">
            <v>933000</v>
          </cell>
          <cell r="H31">
            <v>45000</v>
          </cell>
          <cell r="I31">
            <v>135000</v>
          </cell>
          <cell r="J31">
            <v>266000</v>
          </cell>
          <cell r="K31">
            <v>798000</v>
          </cell>
          <cell r="L31">
            <v>0</v>
          </cell>
          <cell r="M31">
            <v>0</v>
          </cell>
        </row>
        <row r="32">
          <cell r="C32" t="str">
            <v>낙우송H3.5xB6</v>
          </cell>
          <cell r="D32">
            <v>2</v>
          </cell>
          <cell r="E32" t="str">
            <v>주</v>
          </cell>
          <cell r="F32">
            <v>77000</v>
          </cell>
          <cell r="G32">
            <v>154000</v>
          </cell>
          <cell r="H32">
            <v>20000</v>
          </cell>
          <cell r="I32">
            <v>40000</v>
          </cell>
          <cell r="J32">
            <v>57000</v>
          </cell>
          <cell r="K32">
            <v>114000</v>
          </cell>
          <cell r="L32">
            <v>0</v>
          </cell>
          <cell r="M32">
            <v>0</v>
          </cell>
        </row>
        <row r="33">
          <cell r="C33" t="str">
            <v>보리수나무H2.5xW1.0</v>
          </cell>
          <cell r="D33">
            <v>3</v>
          </cell>
          <cell r="E33" t="str">
            <v>주</v>
          </cell>
          <cell r="F33">
            <v>73750</v>
          </cell>
          <cell r="G33">
            <v>221250</v>
          </cell>
          <cell r="H33">
            <v>12000</v>
          </cell>
          <cell r="I33">
            <v>36000</v>
          </cell>
          <cell r="J33">
            <v>61750</v>
          </cell>
          <cell r="K33">
            <v>185250</v>
          </cell>
          <cell r="L33">
            <v>0</v>
          </cell>
          <cell r="M33">
            <v>0</v>
          </cell>
        </row>
        <row r="34">
          <cell r="C34" t="str">
            <v>일본목련H4.0xB15</v>
          </cell>
          <cell r="D34">
            <v>1</v>
          </cell>
          <cell r="E34" t="str">
            <v>주</v>
          </cell>
          <cell r="F34">
            <v>1785000</v>
          </cell>
          <cell r="G34">
            <v>1785000</v>
          </cell>
          <cell r="H34">
            <v>75000</v>
          </cell>
          <cell r="I34">
            <v>75000</v>
          </cell>
          <cell r="J34">
            <v>1710000</v>
          </cell>
          <cell r="K34">
            <v>1710000</v>
          </cell>
          <cell r="L34">
            <v>0</v>
          </cell>
          <cell r="M34">
            <v>0</v>
          </cell>
        </row>
        <row r="35">
          <cell r="C35" t="str">
            <v>중국단풍H3.0xR8</v>
          </cell>
          <cell r="D35">
            <v>3</v>
          </cell>
          <cell r="E35" t="str">
            <v>주</v>
          </cell>
          <cell r="F35">
            <v>81750</v>
          </cell>
          <cell r="G35">
            <v>245250</v>
          </cell>
          <cell r="H35">
            <v>20000</v>
          </cell>
          <cell r="I35">
            <v>60000</v>
          </cell>
          <cell r="J35">
            <v>61750</v>
          </cell>
          <cell r="K35">
            <v>185250</v>
          </cell>
          <cell r="L35">
            <v>0</v>
          </cell>
          <cell r="M35">
            <v>0</v>
          </cell>
        </row>
        <row r="36">
          <cell r="C36" t="str">
            <v>지주목삼발이소형</v>
          </cell>
          <cell r="D36">
            <v>8</v>
          </cell>
          <cell r="E36" t="str">
            <v>조</v>
          </cell>
          <cell r="F36">
            <v>4500</v>
          </cell>
          <cell r="G36">
            <v>36000</v>
          </cell>
          <cell r="H36">
            <v>0</v>
          </cell>
          <cell r="I36">
            <v>0</v>
          </cell>
          <cell r="J36">
            <v>4500</v>
          </cell>
          <cell r="K36">
            <v>36000</v>
          </cell>
          <cell r="L36">
            <v>0</v>
          </cell>
          <cell r="M36">
            <v>0</v>
          </cell>
        </row>
        <row r="37">
          <cell r="C37" t="str">
            <v>지주목삼발이대형</v>
          </cell>
          <cell r="D37">
            <v>1</v>
          </cell>
          <cell r="E37" t="str">
            <v>조</v>
          </cell>
          <cell r="F37">
            <v>6500</v>
          </cell>
          <cell r="G37">
            <v>6500</v>
          </cell>
          <cell r="H37">
            <v>0</v>
          </cell>
          <cell r="I37">
            <v>0</v>
          </cell>
          <cell r="J37">
            <v>6500</v>
          </cell>
          <cell r="K37">
            <v>6500</v>
          </cell>
          <cell r="L37">
            <v>0</v>
          </cell>
          <cell r="M37">
            <v>0</v>
          </cell>
        </row>
        <row r="38">
          <cell r="C38" t="str">
            <v>지주목철재지주대</v>
          </cell>
          <cell r="D38">
            <v>3</v>
          </cell>
          <cell r="E38" t="str">
            <v>조</v>
          </cell>
          <cell r="F38">
            <v>15000</v>
          </cell>
          <cell r="G38">
            <v>45000</v>
          </cell>
          <cell r="H38">
            <v>0</v>
          </cell>
          <cell r="I38">
            <v>0</v>
          </cell>
          <cell r="J38">
            <v>15000</v>
          </cell>
          <cell r="K38">
            <v>45000</v>
          </cell>
          <cell r="L38">
            <v>0</v>
          </cell>
          <cell r="M38">
            <v>0</v>
          </cell>
        </row>
        <row r="39">
          <cell r="C39" t="str">
            <v>부엽토유기질비료</v>
          </cell>
          <cell r="D39">
            <v>179</v>
          </cell>
          <cell r="E39" t="str">
            <v>kg</v>
          </cell>
          <cell r="F39">
            <v>180</v>
          </cell>
          <cell r="G39">
            <v>32220</v>
          </cell>
          <cell r="H39">
            <v>0</v>
          </cell>
          <cell r="I39">
            <v>0</v>
          </cell>
          <cell r="J39">
            <v>180</v>
          </cell>
          <cell r="K39">
            <v>32220</v>
          </cell>
          <cell r="L39">
            <v>0</v>
          </cell>
          <cell r="M39">
            <v>0</v>
          </cell>
        </row>
        <row r="40">
          <cell r="G40">
            <v>3732720</v>
          </cell>
          <cell r="I40">
            <v>364000</v>
          </cell>
          <cell r="K40">
            <v>3368720</v>
          </cell>
          <cell r="M40">
            <v>0</v>
          </cell>
        </row>
        <row r="56">
          <cell r="C56" t="str">
            <v>단식의자400x400xH400</v>
          </cell>
          <cell r="D56">
            <v>7</v>
          </cell>
          <cell r="E56" t="str">
            <v>EA</v>
          </cell>
          <cell r="F56">
            <v>350000</v>
          </cell>
          <cell r="G56">
            <v>2450000</v>
          </cell>
          <cell r="H56">
            <v>0</v>
          </cell>
          <cell r="I56">
            <v>0</v>
          </cell>
          <cell r="J56">
            <v>350000</v>
          </cell>
          <cell r="K56">
            <v>2450000</v>
          </cell>
          <cell r="L56">
            <v>0</v>
          </cell>
          <cell r="M56">
            <v>0</v>
          </cell>
        </row>
        <row r="57">
          <cell r="C57" t="str">
            <v>수목보호홀덮개1370x1370</v>
          </cell>
          <cell r="D57">
            <v>3</v>
          </cell>
          <cell r="E57" t="str">
            <v>EA</v>
          </cell>
          <cell r="F57">
            <v>150000</v>
          </cell>
          <cell r="G57">
            <v>450000</v>
          </cell>
          <cell r="H57">
            <v>20000</v>
          </cell>
          <cell r="I57">
            <v>60000</v>
          </cell>
          <cell r="J57">
            <v>130000</v>
          </cell>
          <cell r="K57">
            <v>390000</v>
          </cell>
          <cell r="L57">
            <v>0</v>
          </cell>
          <cell r="M57">
            <v>0</v>
          </cell>
        </row>
        <row r="58">
          <cell r="C58" t="str">
            <v>플랜터H400,W400</v>
          </cell>
          <cell r="D58">
            <v>24.6</v>
          </cell>
          <cell r="E58" t="str">
            <v>m2</v>
          </cell>
          <cell r="F58">
            <v>165000</v>
          </cell>
          <cell r="G58">
            <v>4059000</v>
          </cell>
          <cell r="H58">
            <v>70000</v>
          </cell>
          <cell r="I58">
            <v>1722000</v>
          </cell>
          <cell r="J58">
            <v>95000</v>
          </cell>
          <cell r="K58">
            <v>2337000</v>
          </cell>
          <cell r="L58">
            <v>0</v>
          </cell>
          <cell r="M58">
            <v>0</v>
          </cell>
        </row>
        <row r="59">
          <cell r="C59" t="str">
            <v>점토벽돌포장230x114xT60,핑크</v>
          </cell>
          <cell r="D59">
            <v>57.5</v>
          </cell>
          <cell r="E59" t="str">
            <v>m2</v>
          </cell>
          <cell r="F59">
            <v>38000</v>
          </cell>
          <cell r="G59">
            <v>2185000</v>
          </cell>
          <cell r="H59">
            <v>7200</v>
          </cell>
          <cell r="I59">
            <v>414000</v>
          </cell>
          <cell r="J59">
            <v>30800</v>
          </cell>
          <cell r="K59">
            <v>1771000</v>
          </cell>
          <cell r="L59">
            <v>0</v>
          </cell>
          <cell r="M59">
            <v>0</v>
          </cell>
        </row>
        <row r="60">
          <cell r="C60" t="str">
            <v>점토벽돌포장230x114xT60,아이보리</v>
          </cell>
          <cell r="D60">
            <v>57.5</v>
          </cell>
          <cell r="E60" t="str">
            <v>m2</v>
          </cell>
          <cell r="F60">
            <v>38000</v>
          </cell>
          <cell r="G60">
            <v>2185000</v>
          </cell>
          <cell r="H60">
            <v>7200</v>
          </cell>
          <cell r="I60">
            <v>414000</v>
          </cell>
          <cell r="J60">
            <v>30800</v>
          </cell>
          <cell r="K60">
            <v>1771000</v>
          </cell>
          <cell r="L60">
            <v>0</v>
          </cell>
          <cell r="M60">
            <v>0</v>
          </cell>
        </row>
        <row r="61">
          <cell r="C61" t="str">
            <v>점토경계블럭230x114xT76</v>
          </cell>
          <cell r="D61">
            <v>23</v>
          </cell>
          <cell r="E61" t="str">
            <v>m</v>
          </cell>
          <cell r="F61">
            <v>43000</v>
          </cell>
          <cell r="G61">
            <v>989000</v>
          </cell>
          <cell r="H61">
            <v>15000</v>
          </cell>
          <cell r="I61">
            <v>345000</v>
          </cell>
          <cell r="J61">
            <v>28000</v>
          </cell>
          <cell r="K61">
            <v>644000</v>
          </cell>
          <cell r="L61">
            <v>0</v>
          </cell>
          <cell r="M61">
            <v>0</v>
          </cell>
        </row>
        <row r="62">
          <cell r="C62" t="str">
            <v>포장경계석120x120x1000,직선</v>
          </cell>
          <cell r="D62">
            <v>5.3</v>
          </cell>
          <cell r="E62" t="str">
            <v>m</v>
          </cell>
          <cell r="F62">
            <v>22000</v>
          </cell>
          <cell r="G62">
            <v>116600</v>
          </cell>
          <cell r="H62">
            <v>7000</v>
          </cell>
          <cell r="I62">
            <v>37100</v>
          </cell>
          <cell r="J62">
            <v>15000</v>
          </cell>
          <cell r="K62">
            <v>79500</v>
          </cell>
          <cell r="L62">
            <v>0</v>
          </cell>
          <cell r="M62">
            <v>0</v>
          </cell>
        </row>
        <row r="63">
          <cell r="G63">
            <v>12434600</v>
          </cell>
          <cell r="I63">
            <v>2992100</v>
          </cell>
          <cell r="K63">
            <v>9442500</v>
          </cell>
          <cell r="M63">
            <v>0</v>
          </cell>
        </row>
      </sheetData>
      <sheetData sheetId="5" refreshError="1">
        <row r="4">
          <cell r="D4">
            <v>1</v>
          </cell>
          <cell r="E4" t="str">
            <v>식</v>
          </cell>
          <cell r="G4">
            <v>5820700</v>
          </cell>
          <cell r="I4">
            <v>409000</v>
          </cell>
          <cell r="K4">
            <v>5411700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17964000</v>
          </cell>
          <cell r="I5">
            <v>4208700</v>
          </cell>
          <cell r="K5">
            <v>13755300</v>
          </cell>
          <cell r="M5">
            <v>0</v>
          </cell>
        </row>
        <row r="6">
          <cell r="G6">
            <v>23784700</v>
          </cell>
          <cell r="I6">
            <v>4617700</v>
          </cell>
          <cell r="K6">
            <v>19167000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2377886</v>
          </cell>
        </row>
        <row r="8">
          <cell r="G8">
            <v>26162586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섬잣나무(조형)H3.5xW1.8</v>
          </cell>
          <cell r="D30">
            <v>1</v>
          </cell>
          <cell r="E30" t="str">
            <v>주</v>
          </cell>
          <cell r="F30">
            <v>2677000</v>
          </cell>
          <cell r="G30">
            <v>2677000</v>
          </cell>
          <cell r="H30">
            <v>17000</v>
          </cell>
          <cell r="I30">
            <v>17000</v>
          </cell>
          <cell r="J30">
            <v>2660000</v>
          </cell>
          <cell r="K30">
            <v>2660000</v>
          </cell>
          <cell r="L30">
            <v>0</v>
          </cell>
          <cell r="M30">
            <v>0</v>
          </cell>
        </row>
        <row r="31">
          <cell r="C31" t="str">
            <v>잣나무H2.5xW1.2</v>
          </cell>
          <cell r="D31">
            <v>3</v>
          </cell>
          <cell r="E31" t="str">
            <v>주</v>
          </cell>
          <cell r="F31">
            <v>20400</v>
          </cell>
          <cell r="G31">
            <v>61200</v>
          </cell>
          <cell r="H31">
            <v>9000</v>
          </cell>
          <cell r="I31">
            <v>27000</v>
          </cell>
          <cell r="J31">
            <v>11400</v>
          </cell>
          <cell r="K31">
            <v>34200</v>
          </cell>
          <cell r="L31">
            <v>0</v>
          </cell>
          <cell r="M31">
            <v>0</v>
          </cell>
        </row>
        <row r="32">
          <cell r="C32" t="str">
            <v>감나무H2.5xR6</v>
          </cell>
          <cell r="D32">
            <v>3</v>
          </cell>
          <cell r="E32" t="str">
            <v>주</v>
          </cell>
          <cell r="F32">
            <v>55600</v>
          </cell>
          <cell r="G32">
            <v>166800</v>
          </cell>
          <cell r="H32">
            <v>10000</v>
          </cell>
          <cell r="I32">
            <v>30000</v>
          </cell>
          <cell r="J32">
            <v>45600</v>
          </cell>
          <cell r="K32">
            <v>136800</v>
          </cell>
          <cell r="L32">
            <v>0</v>
          </cell>
          <cell r="M32">
            <v>0</v>
          </cell>
        </row>
        <row r="33">
          <cell r="C33" t="str">
            <v>고로쇠H4.5xR15</v>
          </cell>
          <cell r="D33">
            <v>1</v>
          </cell>
          <cell r="E33" t="str">
            <v>주</v>
          </cell>
          <cell r="F33">
            <v>235000</v>
          </cell>
          <cell r="G33">
            <v>235000</v>
          </cell>
          <cell r="H33">
            <v>45000</v>
          </cell>
          <cell r="I33">
            <v>45000</v>
          </cell>
          <cell r="J33">
            <v>190000</v>
          </cell>
          <cell r="K33">
            <v>190000</v>
          </cell>
          <cell r="L33">
            <v>0</v>
          </cell>
          <cell r="M33">
            <v>0</v>
          </cell>
        </row>
        <row r="34">
          <cell r="C34" t="str">
            <v>느티나무H5.0xR30</v>
          </cell>
          <cell r="D34">
            <v>1</v>
          </cell>
          <cell r="E34" t="str">
            <v>주</v>
          </cell>
          <cell r="F34">
            <v>1877500</v>
          </cell>
          <cell r="G34">
            <v>1877500</v>
          </cell>
          <cell r="H34">
            <v>120000</v>
          </cell>
          <cell r="I34">
            <v>120000</v>
          </cell>
          <cell r="J34">
            <v>1757500</v>
          </cell>
          <cell r="K34">
            <v>1757500</v>
          </cell>
          <cell r="L34">
            <v>0</v>
          </cell>
          <cell r="M34">
            <v>0</v>
          </cell>
        </row>
        <row r="35">
          <cell r="C35" t="str">
            <v>낙우송H3.5xB6</v>
          </cell>
          <cell r="D35">
            <v>7</v>
          </cell>
          <cell r="E35" t="str">
            <v>주</v>
          </cell>
          <cell r="F35">
            <v>77000</v>
          </cell>
          <cell r="G35">
            <v>539000</v>
          </cell>
          <cell r="H35">
            <v>20000</v>
          </cell>
          <cell r="I35">
            <v>140000</v>
          </cell>
          <cell r="J35">
            <v>57000</v>
          </cell>
          <cell r="K35">
            <v>399000</v>
          </cell>
          <cell r="L35">
            <v>0</v>
          </cell>
          <cell r="M35">
            <v>0</v>
          </cell>
        </row>
        <row r="36">
          <cell r="C36" t="str">
            <v>청단풍H2.0xR6</v>
          </cell>
          <cell r="D36">
            <v>3</v>
          </cell>
          <cell r="E36" t="str">
            <v>주</v>
          </cell>
          <cell r="F36">
            <v>40400</v>
          </cell>
          <cell r="G36">
            <v>121200</v>
          </cell>
          <cell r="H36">
            <v>10000</v>
          </cell>
          <cell r="I36">
            <v>30000</v>
          </cell>
          <cell r="J36">
            <v>30400</v>
          </cell>
          <cell r="K36">
            <v>91200</v>
          </cell>
          <cell r="L36">
            <v>0</v>
          </cell>
          <cell r="M36">
            <v>0</v>
          </cell>
        </row>
        <row r="37">
          <cell r="C37" t="str">
            <v>지주목삼발이소형</v>
          </cell>
          <cell r="D37">
            <v>17</v>
          </cell>
          <cell r="E37" t="str">
            <v>조</v>
          </cell>
          <cell r="F37">
            <v>4500</v>
          </cell>
          <cell r="G37">
            <v>76500</v>
          </cell>
          <cell r="H37">
            <v>0</v>
          </cell>
          <cell r="I37">
            <v>0</v>
          </cell>
          <cell r="J37">
            <v>4500</v>
          </cell>
          <cell r="K37">
            <v>76500</v>
          </cell>
          <cell r="L37">
            <v>0</v>
          </cell>
          <cell r="M37">
            <v>0</v>
          </cell>
        </row>
        <row r="38">
          <cell r="C38" t="str">
            <v>지주목삼발이대형</v>
          </cell>
          <cell r="D38">
            <v>1</v>
          </cell>
          <cell r="E38" t="str">
            <v>조</v>
          </cell>
          <cell r="F38">
            <v>6500</v>
          </cell>
          <cell r="G38">
            <v>6500</v>
          </cell>
          <cell r="H38">
            <v>0</v>
          </cell>
          <cell r="I38">
            <v>0</v>
          </cell>
          <cell r="J38">
            <v>6500</v>
          </cell>
          <cell r="K38">
            <v>6500</v>
          </cell>
          <cell r="L38">
            <v>0</v>
          </cell>
          <cell r="M38">
            <v>0</v>
          </cell>
        </row>
        <row r="39">
          <cell r="C39" t="str">
            <v>지주목철재지주대</v>
          </cell>
          <cell r="D39">
            <v>1</v>
          </cell>
          <cell r="E39" t="str">
            <v>조</v>
          </cell>
          <cell r="F39">
            <v>15000</v>
          </cell>
          <cell r="G39">
            <v>15000</v>
          </cell>
          <cell r="H39">
            <v>0</v>
          </cell>
          <cell r="I39">
            <v>0</v>
          </cell>
          <cell r="J39">
            <v>15000</v>
          </cell>
          <cell r="K39">
            <v>15000</v>
          </cell>
          <cell r="L39">
            <v>0</v>
          </cell>
          <cell r="M39">
            <v>0</v>
          </cell>
        </row>
        <row r="40">
          <cell r="C40" t="str">
            <v>부엽토유기질비료</v>
          </cell>
          <cell r="D40">
            <v>250</v>
          </cell>
          <cell r="E40" t="str">
            <v>kg</v>
          </cell>
          <cell r="F40">
            <v>180</v>
          </cell>
          <cell r="G40">
            <v>45000</v>
          </cell>
          <cell r="H40">
            <v>0</v>
          </cell>
          <cell r="I40">
            <v>0</v>
          </cell>
          <cell r="J40">
            <v>180</v>
          </cell>
          <cell r="K40">
            <v>45000</v>
          </cell>
          <cell r="L40">
            <v>0</v>
          </cell>
          <cell r="M40">
            <v>0</v>
          </cell>
        </row>
        <row r="41">
          <cell r="G41">
            <v>5820700</v>
          </cell>
          <cell r="I41">
            <v>409000</v>
          </cell>
          <cell r="K41">
            <v>5411700</v>
          </cell>
          <cell r="L41">
            <v>0</v>
          </cell>
          <cell r="M41">
            <v>0</v>
          </cell>
        </row>
        <row r="42">
          <cell r="L42">
            <v>0</v>
          </cell>
        </row>
        <row r="43">
          <cell r="L43">
            <v>0</v>
          </cell>
        </row>
        <row r="56">
          <cell r="C56" t="str">
            <v>격자형파고라7500x2500</v>
          </cell>
          <cell r="D56">
            <v>1</v>
          </cell>
          <cell r="E56" t="str">
            <v>EA</v>
          </cell>
          <cell r="F56">
            <v>6300000</v>
          </cell>
          <cell r="G56">
            <v>6300000</v>
          </cell>
          <cell r="H56">
            <v>1500000</v>
          </cell>
          <cell r="I56">
            <v>1500000</v>
          </cell>
          <cell r="J56">
            <v>4800000</v>
          </cell>
          <cell r="K56">
            <v>4800000</v>
          </cell>
          <cell r="L56">
            <v>0</v>
          </cell>
          <cell r="M56">
            <v>0</v>
          </cell>
        </row>
        <row r="57">
          <cell r="C57" t="str">
            <v>등의자W660xL1800</v>
          </cell>
          <cell r="D57">
            <v>3</v>
          </cell>
          <cell r="E57" t="str">
            <v>EA</v>
          </cell>
          <cell r="F57">
            <v>388000</v>
          </cell>
          <cell r="G57">
            <v>1164000</v>
          </cell>
          <cell r="H57">
            <v>38000</v>
          </cell>
          <cell r="I57">
            <v>114000</v>
          </cell>
          <cell r="J57">
            <v>350000</v>
          </cell>
          <cell r="K57">
            <v>1050000</v>
          </cell>
          <cell r="L57">
            <v>0</v>
          </cell>
          <cell r="M57">
            <v>0</v>
          </cell>
        </row>
        <row r="58">
          <cell r="C58" t="str">
            <v>원형플랜터(조적)H450,D2000</v>
          </cell>
          <cell r="D58">
            <v>1</v>
          </cell>
          <cell r="E58" t="str">
            <v>EA</v>
          </cell>
          <cell r="F58">
            <v>780000</v>
          </cell>
          <cell r="G58">
            <v>780000</v>
          </cell>
          <cell r="H58">
            <v>280000</v>
          </cell>
          <cell r="I58">
            <v>280000</v>
          </cell>
          <cell r="J58">
            <v>500000</v>
          </cell>
          <cell r="K58">
            <v>500000</v>
          </cell>
          <cell r="L58">
            <v>0</v>
          </cell>
          <cell r="M58">
            <v>0</v>
          </cell>
        </row>
        <row r="59">
          <cell r="C59" t="str">
            <v>화단박스H450</v>
          </cell>
          <cell r="D59">
            <v>62.3</v>
          </cell>
          <cell r="E59" t="str">
            <v>m</v>
          </cell>
          <cell r="F59">
            <v>100000</v>
          </cell>
          <cell r="G59">
            <v>6230000</v>
          </cell>
          <cell r="H59">
            <v>25000</v>
          </cell>
          <cell r="I59">
            <v>1557500</v>
          </cell>
          <cell r="J59">
            <v>75000</v>
          </cell>
          <cell r="K59">
            <v>4672500</v>
          </cell>
          <cell r="L59">
            <v>0</v>
          </cell>
          <cell r="M59">
            <v>0</v>
          </cell>
        </row>
        <row r="60">
          <cell r="C60" t="str">
            <v>점토벽돌포장230x114xT60,핑크</v>
          </cell>
          <cell r="D60">
            <v>38</v>
          </cell>
          <cell r="E60" t="str">
            <v>m2</v>
          </cell>
          <cell r="F60">
            <v>38000</v>
          </cell>
          <cell r="G60">
            <v>1444000</v>
          </cell>
          <cell r="H60">
            <v>7200</v>
          </cell>
          <cell r="I60">
            <v>273600</v>
          </cell>
          <cell r="J60">
            <v>30800</v>
          </cell>
          <cell r="K60">
            <v>1170400</v>
          </cell>
          <cell r="L60">
            <v>0</v>
          </cell>
          <cell r="M60">
            <v>0</v>
          </cell>
        </row>
        <row r="61">
          <cell r="C61" t="str">
            <v>점토벽돌포장230x114xT60,아이보리</v>
          </cell>
          <cell r="D61">
            <v>38</v>
          </cell>
          <cell r="E61" t="str">
            <v>m2</v>
          </cell>
          <cell r="F61">
            <v>38000</v>
          </cell>
          <cell r="G61">
            <v>1444000</v>
          </cell>
          <cell r="H61">
            <v>7200</v>
          </cell>
          <cell r="I61">
            <v>273600</v>
          </cell>
          <cell r="J61">
            <v>30800</v>
          </cell>
          <cell r="K61">
            <v>1170400</v>
          </cell>
          <cell r="L61">
            <v>0</v>
          </cell>
          <cell r="M61">
            <v>0</v>
          </cell>
        </row>
        <row r="62">
          <cell r="C62" t="str">
            <v>점토경계블럭230x114xT76</v>
          </cell>
          <cell r="D62">
            <v>14</v>
          </cell>
          <cell r="E62" t="str">
            <v>m</v>
          </cell>
          <cell r="F62">
            <v>43000</v>
          </cell>
          <cell r="G62">
            <v>602000</v>
          </cell>
          <cell r="H62">
            <v>15000</v>
          </cell>
          <cell r="I62">
            <v>210000</v>
          </cell>
          <cell r="J62">
            <v>28000</v>
          </cell>
          <cell r="K62">
            <v>392000</v>
          </cell>
          <cell r="L62">
            <v>0</v>
          </cell>
          <cell r="M62">
            <v>0</v>
          </cell>
        </row>
        <row r="63">
          <cell r="G63">
            <v>17964000</v>
          </cell>
          <cell r="I63">
            <v>4208700</v>
          </cell>
          <cell r="K63">
            <v>13755300</v>
          </cell>
          <cell r="M63">
            <v>0</v>
          </cell>
        </row>
      </sheetData>
      <sheetData sheetId="6" refreshError="1">
        <row r="4">
          <cell r="D4">
            <v>1</v>
          </cell>
          <cell r="E4" t="str">
            <v>식</v>
          </cell>
          <cell r="G4">
            <v>3029100</v>
          </cell>
          <cell r="I4">
            <v>670000</v>
          </cell>
          <cell r="K4">
            <v>2359100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20629500</v>
          </cell>
          <cell r="I5">
            <v>6455300</v>
          </cell>
          <cell r="K5">
            <v>14174200</v>
          </cell>
          <cell r="M5">
            <v>0</v>
          </cell>
        </row>
        <row r="6">
          <cell r="G6">
            <v>23658600</v>
          </cell>
          <cell r="I6">
            <v>7125300</v>
          </cell>
          <cell r="K6">
            <v>16533300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2365279</v>
          </cell>
        </row>
        <row r="8">
          <cell r="G8">
            <v>26023879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감나무H2.5xR6</v>
          </cell>
          <cell r="D30">
            <v>3</v>
          </cell>
          <cell r="E30" t="str">
            <v>주</v>
          </cell>
          <cell r="F30">
            <v>55600</v>
          </cell>
          <cell r="G30">
            <v>166800</v>
          </cell>
          <cell r="H30">
            <v>10000</v>
          </cell>
          <cell r="I30">
            <v>30000</v>
          </cell>
          <cell r="J30">
            <v>45600</v>
          </cell>
          <cell r="K30">
            <v>136800</v>
          </cell>
          <cell r="L30">
            <v>0</v>
          </cell>
          <cell r="M30">
            <v>0</v>
          </cell>
        </row>
        <row r="31">
          <cell r="C31" t="str">
            <v>낙우송H3.5xB6</v>
          </cell>
          <cell r="D31">
            <v>12</v>
          </cell>
          <cell r="E31" t="str">
            <v>주</v>
          </cell>
          <cell r="F31">
            <v>77000</v>
          </cell>
          <cell r="G31">
            <v>924000</v>
          </cell>
          <cell r="H31">
            <v>20000</v>
          </cell>
          <cell r="I31">
            <v>240000</v>
          </cell>
          <cell r="J31">
            <v>57000</v>
          </cell>
          <cell r="K31">
            <v>684000</v>
          </cell>
          <cell r="L31">
            <v>0</v>
          </cell>
          <cell r="M31">
            <v>0</v>
          </cell>
        </row>
        <row r="32">
          <cell r="C32" t="str">
            <v>목련H2.5xR8</v>
          </cell>
          <cell r="D32">
            <v>9</v>
          </cell>
          <cell r="E32" t="str">
            <v>주</v>
          </cell>
          <cell r="F32">
            <v>91250</v>
          </cell>
          <cell r="G32">
            <v>821250</v>
          </cell>
          <cell r="H32">
            <v>20000</v>
          </cell>
          <cell r="I32">
            <v>180000</v>
          </cell>
          <cell r="J32">
            <v>71250</v>
          </cell>
          <cell r="K32">
            <v>641250</v>
          </cell>
          <cell r="L32">
            <v>0</v>
          </cell>
          <cell r="M32">
            <v>0</v>
          </cell>
        </row>
        <row r="33">
          <cell r="C33" t="str">
            <v>중국단풍H3.0xR8</v>
          </cell>
          <cell r="D33">
            <v>5</v>
          </cell>
          <cell r="E33" t="str">
            <v>주</v>
          </cell>
          <cell r="F33">
            <v>81750</v>
          </cell>
          <cell r="G33">
            <v>408750</v>
          </cell>
          <cell r="H33">
            <v>20000</v>
          </cell>
          <cell r="I33">
            <v>100000</v>
          </cell>
          <cell r="J33">
            <v>61750</v>
          </cell>
          <cell r="K33">
            <v>308750</v>
          </cell>
          <cell r="L33">
            <v>0</v>
          </cell>
          <cell r="M33">
            <v>0</v>
          </cell>
        </row>
        <row r="34">
          <cell r="C34" t="str">
            <v>청단풍H2.5xR8</v>
          </cell>
          <cell r="D34">
            <v>6</v>
          </cell>
          <cell r="E34" t="str">
            <v>주</v>
          </cell>
          <cell r="F34">
            <v>81750</v>
          </cell>
          <cell r="G34">
            <v>490500</v>
          </cell>
          <cell r="H34">
            <v>20000</v>
          </cell>
          <cell r="I34">
            <v>120000</v>
          </cell>
          <cell r="J34">
            <v>61750</v>
          </cell>
          <cell r="K34">
            <v>370500</v>
          </cell>
          <cell r="L34">
            <v>0</v>
          </cell>
          <cell r="M34">
            <v>0</v>
          </cell>
        </row>
        <row r="35">
          <cell r="C35" t="str">
            <v>지주목삼발이소형</v>
          </cell>
          <cell r="D35">
            <v>35</v>
          </cell>
          <cell r="E35" t="str">
            <v>조</v>
          </cell>
          <cell r="F35">
            <v>4500</v>
          </cell>
          <cell r="G35">
            <v>157500</v>
          </cell>
          <cell r="H35">
            <v>0</v>
          </cell>
          <cell r="I35">
            <v>0</v>
          </cell>
          <cell r="J35">
            <v>4500</v>
          </cell>
          <cell r="K35">
            <v>157500</v>
          </cell>
          <cell r="L35">
            <v>0</v>
          </cell>
          <cell r="M35">
            <v>0</v>
          </cell>
        </row>
        <row r="36">
          <cell r="C36" t="str">
            <v>부엽토유기질비료</v>
          </cell>
          <cell r="D36">
            <v>335</v>
          </cell>
          <cell r="E36" t="str">
            <v>kg</v>
          </cell>
          <cell r="F36">
            <v>180</v>
          </cell>
          <cell r="G36">
            <v>60300</v>
          </cell>
          <cell r="H36">
            <v>0</v>
          </cell>
          <cell r="I36">
            <v>0</v>
          </cell>
          <cell r="J36">
            <v>180</v>
          </cell>
          <cell r="K36">
            <v>60300</v>
          </cell>
          <cell r="L36">
            <v>0</v>
          </cell>
          <cell r="M36">
            <v>0</v>
          </cell>
        </row>
        <row r="37">
          <cell r="G37">
            <v>3029100</v>
          </cell>
          <cell r="I37">
            <v>670000</v>
          </cell>
          <cell r="K37">
            <v>2359100</v>
          </cell>
          <cell r="M37">
            <v>0</v>
          </cell>
        </row>
        <row r="56">
          <cell r="C56" t="str">
            <v>2단파고라4.0x4.0x2EA</v>
          </cell>
          <cell r="D56">
            <v>1</v>
          </cell>
          <cell r="E56" t="str">
            <v>EA</v>
          </cell>
          <cell r="F56">
            <v>10000000</v>
          </cell>
          <cell r="G56">
            <v>10000000</v>
          </cell>
          <cell r="H56">
            <v>3000000</v>
          </cell>
          <cell r="I56">
            <v>3000000</v>
          </cell>
          <cell r="J56">
            <v>7000000</v>
          </cell>
          <cell r="K56">
            <v>7000000</v>
          </cell>
          <cell r="L56">
            <v>0</v>
          </cell>
          <cell r="M56">
            <v>0</v>
          </cell>
        </row>
        <row r="57">
          <cell r="C57" t="str">
            <v>첨경물장독대하부자갈깔기포장</v>
          </cell>
          <cell r="D57">
            <v>1</v>
          </cell>
          <cell r="E57" t="str">
            <v>개소</v>
          </cell>
          <cell r="F57">
            <v>760000</v>
          </cell>
          <cell r="G57">
            <v>760000</v>
          </cell>
          <cell r="H57">
            <v>150000</v>
          </cell>
          <cell r="I57">
            <v>150000</v>
          </cell>
          <cell r="J57">
            <v>610000</v>
          </cell>
          <cell r="K57">
            <v>610000</v>
          </cell>
          <cell r="L57">
            <v>0</v>
          </cell>
          <cell r="M57">
            <v>0</v>
          </cell>
        </row>
        <row r="58">
          <cell r="C58" t="str">
            <v>장식가벽H1500xW300</v>
          </cell>
          <cell r="D58">
            <v>6</v>
          </cell>
          <cell r="E58" t="str">
            <v>m</v>
          </cell>
          <cell r="F58">
            <v>410000</v>
          </cell>
          <cell r="G58">
            <v>2460000</v>
          </cell>
          <cell r="H58">
            <v>130000</v>
          </cell>
          <cell r="I58">
            <v>780000</v>
          </cell>
          <cell r="J58">
            <v>280000</v>
          </cell>
          <cell r="K58">
            <v>1680000</v>
          </cell>
          <cell r="L58">
            <v>0</v>
          </cell>
          <cell r="M58">
            <v>0</v>
          </cell>
        </row>
        <row r="59">
          <cell r="C59" t="str">
            <v>장식가벽H1200xW300</v>
          </cell>
          <cell r="D59">
            <v>4</v>
          </cell>
          <cell r="E59" t="str">
            <v>m</v>
          </cell>
          <cell r="F59">
            <v>328000</v>
          </cell>
          <cell r="G59">
            <v>1312000</v>
          </cell>
          <cell r="H59">
            <v>88000</v>
          </cell>
          <cell r="I59">
            <v>352000</v>
          </cell>
          <cell r="J59">
            <v>240000</v>
          </cell>
          <cell r="K59">
            <v>960000</v>
          </cell>
          <cell r="L59">
            <v>0</v>
          </cell>
          <cell r="M59">
            <v>0</v>
          </cell>
        </row>
        <row r="60">
          <cell r="C60" t="str">
            <v>장식가벽H900xW300</v>
          </cell>
          <cell r="D60">
            <v>5</v>
          </cell>
          <cell r="E60" t="str">
            <v>m</v>
          </cell>
          <cell r="F60">
            <v>267000</v>
          </cell>
          <cell r="G60">
            <v>1335000</v>
          </cell>
          <cell r="H60">
            <v>77000</v>
          </cell>
          <cell r="I60">
            <v>385000</v>
          </cell>
          <cell r="J60">
            <v>190000</v>
          </cell>
          <cell r="K60">
            <v>950000</v>
          </cell>
          <cell r="L60">
            <v>0</v>
          </cell>
          <cell r="M60">
            <v>0</v>
          </cell>
        </row>
        <row r="61">
          <cell r="C61" t="str">
            <v>산석쌓기H400</v>
          </cell>
          <cell r="D61">
            <v>15</v>
          </cell>
          <cell r="E61" t="str">
            <v>m</v>
          </cell>
          <cell r="F61">
            <v>85000</v>
          </cell>
          <cell r="G61">
            <v>1275000</v>
          </cell>
          <cell r="H61">
            <v>35000</v>
          </cell>
          <cell r="I61">
            <v>525000</v>
          </cell>
          <cell r="J61">
            <v>50000</v>
          </cell>
          <cell r="K61">
            <v>750000</v>
          </cell>
          <cell r="L61">
            <v>0</v>
          </cell>
          <cell r="M61">
            <v>0</v>
          </cell>
        </row>
        <row r="62">
          <cell r="C62" t="str">
            <v>소일콘포장</v>
          </cell>
          <cell r="D62">
            <v>100</v>
          </cell>
          <cell r="E62" t="str">
            <v>m2</v>
          </cell>
          <cell r="F62">
            <v>20700</v>
          </cell>
          <cell r="G62">
            <v>2070000</v>
          </cell>
          <cell r="H62">
            <v>7700</v>
          </cell>
          <cell r="I62">
            <v>770000</v>
          </cell>
          <cell r="J62">
            <v>13000</v>
          </cell>
          <cell r="K62">
            <v>1300000</v>
          </cell>
          <cell r="L62">
            <v>0</v>
          </cell>
          <cell r="M62">
            <v>0</v>
          </cell>
        </row>
        <row r="63">
          <cell r="C63" t="str">
            <v>잔디줄눈W100</v>
          </cell>
          <cell r="D63">
            <v>46</v>
          </cell>
          <cell r="E63" t="str">
            <v>m</v>
          </cell>
          <cell r="F63">
            <v>1650</v>
          </cell>
          <cell r="G63">
            <v>75900</v>
          </cell>
          <cell r="H63">
            <v>550</v>
          </cell>
          <cell r="I63">
            <v>25300</v>
          </cell>
          <cell r="J63">
            <v>1100</v>
          </cell>
          <cell r="K63">
            <v>50600</v>
          </cell>
          <cell r="L63">
            <v>0</v>
          </cell>
          <cell r="M63">
            <v>0</v>
          </cell>
        </row>
        <row r="64">
          <cell r="C64" t="str">
            <v>점토경계블럭230x114xT76</v>
          </cell>
          <cell r="D64">
            <v>31.2</v>
          </cell>
          <cell r="E64" t="str">
            <v>m</v>
          </cell>
          <cell r="F64">
            <v>43000</v>
          </cell>
          <cell r="G64">
            <v>1341600</v>
          </cell>
          <cell r="H64">
            <v>15000</v>
          </cell>
          <cell r="I64">
            <v>468000</v>
          </cell>
          <cell r="J64">
            <v>28000</v>
          </cell>
          <cell r="K64">
            <v>873600</v>
          </cell>
          <cell r="L64">
            <v>0</v>
          </cell>
          <cell r="M64">
            <v>0</v>
          </cell>
        </row>
        <row r="65">
          <cell r="G65">
            <v>20629500</v>
          </cell>
          <cell r="I65">
            <v>6455300</v>
          </cell>
          <cell r="K65">
            <v>14174200</v>
          </cell>
          <cell r="M65">
            <v>0</v>
          </cell>
        </row>
      </sheetData>
      <sheetData sheetId="7" refreshError="1">
        <row r="4">
          <cell r="D4">
            <v>1</v>
          </cell>
          <cell r="E4" t="str">
            <v>식</v>
          </cell>
          <cell r="G4">
            <v>3311950</v>
          </cell>
          <cell r="I4">
            <v>665000</v>
          </cell>
          <cell r="K4">
            <v>2646950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20678050</v>
          </cell>
          <cell r="I5">
            <v>6469750</v>
          </cell>
          <cell r="K5">
            <v>14208300</v>
          </cell>
          <cell r="M5">
            <v>0</v>
          </cell>
        </row>
        <row r="6">
          <cell r="G6">
            <v>23990000</v>
          </cell>
          <cell r="I6">
            <v>7134750</v>
          </cell>
          <cell r="K6">
            <v>16855250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2398411</v>
          </cell>
        </row>
        <row r="8">
          <cell r="G8">
            <v>26388411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조형가이즈까향H3.0xW1.2</v>
          </cell>
          <cell r="D30">
            <v>1</v>
          </cell>
          <cell r="E30" t="str">
            <v>주</v>
          </cell>
          <cell r="F30">
            <v>319000</v>
          </cell>
          <cell r="G30">
            <v>319000</v>
          </cell>
          <cell r="H30">
            <v>15000</v>
          </cell>
          <cell r="I30">
            <v>15000</v>
          </cell>
          <cell r="J30">
            <v>304000</v>
          </cell>
          <cell r="K30">
            <v>304000</v>
          </cell>
          <cell r="L30">
            <v>0</v>
          </cell>
          <cell r="M30">
            <v>0</v>
          </cell>
        </row>
        <row r="31">
          <cell r="C31" t="str">
            <v>감나무H2.5xR6</v>
          </cell>
          <cell r="D31">
            <v>3</v>
          </cell>
          <cell r="E31" t="str">
            <v>주</v>
          </cell>
          <cell r="F31">
            <v>55600</v>
          </cell>
          <cell r="G31">
            <v>166800</v>
          </cell>
          <cell r="H31">
            <v>10000</v>
          </cell>
          <cell r="I31">
            <v>30000</v>
          </cell>
          <cell r="J31">
            <v>45600</v>
          </cell>
          <cell r="K31">
            <v>136800</v>
          </cell>
          <cell r="L31">
            <v>0</v>
          </cell>
          <cell r="M31">
            <v>0</v>
          </cell>
        </row>
        <row r="32">
          <cell r="C32" t="str">
            <v>꽃사과H2.5xR6</v>
          </cell>
          <cell r="D32">
            <v>3</v>
          </cell>
          <cell r="E32" t="str">
            <v>주</v>
          </cell>
          <cell r="F32">
            <v>43250</v>
          </cell>
          <cell r="G32">
            <v>129750</v>
          </cell>
          <cell r="H32">
            <v>10000</v>
          </cell>
          <cell r="I32">
            <v>30000</v>
          </cell>
          <cell r="J32">
            <v>33250</v>
          </cell>
          <cell r="K32">
            <v>99750</v>
          </cell>
          <cell r="L32">
            <v>0</v>
          </cell>
          <cell r="M32">
            <v>0</v>
          </cell>
        </row>
        <row r="33">
          <cell r="C33" t="str">
            <v>낙우송H3.5xB6</v>
          </cell>
          <cell r="D33">
            <v>11</v>
          </cell>
          <cell r="E33" t="str">
            <v>주</v>
          </cell>
          <cell r="F33">
            <v>77000</v>
          </cell>
          <cell r="G33">
            <v>847000</v>
          </cell>
          <cell r="H33">
            <v>20000</v>
          </cell>
          <cell r="I33">
            <v>220000</v>
          </cell>
          <cell r="J33">
            <v>57000</v>
          </cell>
          <cell r="K33">
            <v>627000</v>
          </cell>
          <cell r="L33">
            <v>0</v>
          </cell>
          <cell r="M33">
            <v>0</v>
          </cell>
        </row>
        <row r="34">
          <cell r="C34" t="str">
            <v>목련H2.5xR8</v>
          </cell>
          <cell r="D34">
            <v>11</v>
          </cell>
          <cell r="E34" t="str">
            <v>주</v>
          </cell>
          <cell r="F34">
            <v>91250</v>
          </cell>
          <cell r="G34">
            <v>1003750</v>
          </cell>
          <cell r="H34">
            <v>20000</v>
          </cell>
          <cell r="I34">
            <v>220000</v>
          </cell>
          <cell r="J34">
            <v>71250</v>
          </cell>
          <cell r="K34">
            <v>783750</v>
          </cell>
          <cell r="L34">
            <v>0</v>
          </cell>
          <cell r="M34">
            <v>0</v>
          </cell>
        </row>
        <row r="35">
          <cell r="C35" t="str">
            <v>청단풍H2.5xR8</v>
          </cell>
          <cell r="D35">
            <v>5</v>
          </cell>
          <cell r="E35" t="str">
            <v>주</v>
          </cell>
          <cell r="F35">
            <v>81750</v>
          </cell>
          <cell r="G35">
            <v>408750</v>
          </cell>
          <cell r="H35">
            <v>20000</v>
          </cell>
          <cell r="I35">
            <v>100000</v>
          </cell>
          <cell r="J35">
            <v>61750</v>
          </cell>
          <cell r="K35">
            <v>308750</v>
          </cell>
          <cell r="L35">
            <v>0</v>
          </cell>
          <cell r="M35">
            <v>0</v>
          </cell>
        </row>
        <row r="36">
          <cell r="C36" t="str">
            <v>청단풍H2.0xR6</v>
          </cell>
          <cell r="D36">
            <v>5</v>
          </cell>
          <cell r="E36" t="str">
            <v>주</v>
          </cell>
          <cell r="F36">
            <v>40400</v>
          </cell>
          <cell r="G36">
            <v>202000</v>
          </cell>
          <cell r="H36">
            <v>10000</v>
          </cell>
          <cell r="I36">
            <v>50000</v>
          </cell>
          <cell r="J36">
            <v>30400</v>
          </cell>
          <cell r="K36">
            <v>152000</v>
          </cell>
          <cell r="L36">
            <v>0</v>
          </cell>
          <cell r="M36">
            <v>0</v>
          </cell>
        </row>
        <row r="37">
          <cell r="C37" t="str">
            <v>지주목삼발이소형</v>
          </cell>
          <cell r="D37">
            <v>39</v>
          </cell>
          <cell r="E37" t="str">
            <v>조</v>
          </cell>
          <cell r="F37">
            <v>4500</v>
          </cell>
          <cell r="G37">
            <v>175500</v>
          </cell>
          <cell r="H37">
            <v>0</v>
          </cell>
          <cell r="I37">
            <v>0</v>
          </cell>
          <cell r="J37">
            <v>4500</v>
          </cell>
          <cell r="K37">
            <v>175500</v>
          </cell>
          <cell r="L37">
            <v>0</v>
          </cell>
          <cell r="M37">
            <v>0</v>
          </cell>
        </row>
        <row r="38">
          <cell r="C38" t="str">
            <v>부엽토유기질비료</v>
          </cell>
          <cell r="D38">
            <v>330</v>
          </cell>
          <cell r="E38" t="str">
            <v>kg</v>
          </cell>
          <cell r="F38">
            <v>180</v>
          </cell>
          <cell r="G38">
            <v>59400</v>
          </cell>
          <cell r="H38">
            <v>0</v>
          </cell>
          <cell r="I38">
            <v>0</v>
          </cell>
          <cell r="J38">
            <v>180</v>
          </cell>
          <cell r="K38">
            <v>59400</v>
          </cell>
          <cell r="L38">
            <v>0</v>
          </cell>
          <cell r="M38">
            <v>0</v>
          </cell>
        </row>
        <row r="39">
          <cell r="G39">
            <v>3311950</v>
          </cell>
          <cell r="I39">
            <v>665000</v>
          </cell>
          <cell r="K39">
            <v>2646950</v>
          </cell>
          <cell r="M39">
            <v>0</v>
          </cell>
        </row>
        <row r="56">
          <cell r="C56" t="str">
            <v>2단파고라4.0x4.0x2EA</v>
          </cell>
          <cell r="D56">
            <v>1</v>
          </cell>
          <cell r="E56" t="str">
            <v>EA</v>
          </cell>
          <cell r="F56">
            <v>10000000</v>
          </cell>
          <cell r="G56">
            <v>10000000</v>
          </cell>
          <cell r="H56">
            <v>3000000</v>
          </cell>
          <cell r="I56">
            <v>3000000</v>
          </cell>
          <cell r="J56">
            <v>7000000</v>
          </cell>
          <cell r="K56">
            <v>7000000</v>
          </cell>
          <cell r="L56">
            <v>0</v>
          </cell>
          <cell r="M56">
            <v>0</v>
          </cell>
        </row>
        <row r="57">
          <cell r="C57" t="str">
            <v>첨경물장독대하부자갈깔기포장</v>
          </cell>
          <cell r="D57">
            <v>1</v>
          </cell>
          <cell r="E57" t="str">
            <v>개소</v>
          </cell>
          <cell r="F57">
            <v>760000</v>
          </cell>
          <cell r="G57">
            <v>760000</v>
          </cell>
          <cell r="H57">
            <v>150000</v>
          </cell>
          <cell r="I57">
            <v>150000</v>
          </cell>
          <cell r="J57">
            <v>610000</v>
          </cell>
          <cell r="K57">
            <v>610000</v>
          </cell>
          <cell r="L57">
            <v>0</v>
          </cell>
          <cell r="M57">
            <v>0</v>
          </cell>
        </row>
        <row r="58">
          <cell r="C58" t="str">
            <v>장식가벽H1500xW300</v>
          </cell>
          <cell r="D58">
            <v>6.5</v>
          </cell>
          <cell r="E58" t="str">
            <v>m</v>
          </cell>
          <cell r="F58">
            <v>410000</v>
          </cell>
          <cell r="G58">
            <v>2665000</v>
          </cell>
          <cell r="H58">
            <v>130000</v>
          </cell>
          <cell r="I58">
            <v>845000</v>
          </cell>
          <cell r="J58">
            <v>280000</v>
          </cell>
          <cell r="K58">
            <v>1820000</v>
          </cell>
          <cell r="L58">
            <v>0</v>
          </cell>
          <cell r="M58">
            <v>0</v>
          </cell>
        </row>
        <row r="59">
          <cell r="C59" t="str">
            <v>장식가벽H1200xW300</v>
          </cell>
          <cell r="D59">
            <v>3.5</v>
          </cell>
          <cell r="E59" t="str">
            <v>m</v>
          </cell>
          <cell r="F59">
            <v>328000</v>
          </cell>
          <cell r="G59">
            <v>1148000</v>
          </cell>
          <cell r="H59">
            <v>88000</v>
          </cell>
          <cell r="I59">
            <v>308000</v>
          </cell>
          <cell r="J59">
            <v>240000</v>
          </cell>
          <cell r="K59">
            <v>840000</v>
          </cell>
          <cell r="L59">
            <v>0</v>
          </cell>
          <cell r="M59">
            <v>0</v>
          </cell>
        </row>
        <row r="60">
          <cell r="C60" t="str">
            <v>장식가벽H800xW300</v>
          </cell>
          <cell r="D60">
            <v>4.5</v>
          </cell>
          <cell r="E60" t="str">
            <v>m</v>
          </cell>
          <cell r="F60">
            <v>252000</v>
          </cell>
          <cell r="G60">
            <v>1134000</v>
          </cell>
          <cell r="H60">
            <v>72000</v>
          </cell>
          <cell r="I60">
            <v>324000</v>
          </cell>
          <cell r="J60">
            <v>180000</v>
          </cell>
          <cell r="K60">
            <v>810000</v>
          </cell>
          <cell r="L60">
            <v>0</v>
          </cell>
          <cell r="M60">
            <v>0</v>
          </cell>
        </row>
        <row r="61">
          <cell r="C61" t="str">
            <v>산석쌓기H400</v>
          </cell>
          <cell r="D61">
            <v>10.4</v>
          </cell>
          <cell r="E61" t="str">
            <v>m</v>
          </cell>
          <cell r="F61">
            <v>85000</v>
          </cell>
          <cell r="G61">
            <v>884000</v>
          </cell>
          <cell r="H61">
            <v>35000</v>
          </cell>
          <cell r="I61">
            <v>364000</v>
          </cell>
          <cell r="J61">
            <v>50000</v>
          </cell>
          <cell r="K61">
            <v>520000</v>
          </cell>
          <cell r="L61">
            <v>0</v>
          </cell>
          <cell r="M61">
            <v>0</v>
          </cell>
        </row>
        <row r="62">
          <cell r="C62" t="str">
            <v>소일콘포장</v>
          </cell>
          <cell r="D62">
            <v>113</v>
          </cell>
          <cell r="E62" t="str">
            <v>m2</v>
          </cell>
          <cell r="F62">
            <v>20700</v>
          </cell>
          <cell r="G62">
            <v>2339100</v>
          </cell>
          <cell r="H62">
            <v>7700</v>
          </cell>
          <cell r="I62">
            <v>870100</v>
          </cell>
          <cell r="J62">
            <v>13000</v>
          </cell>
          <cell r="K62">
            <v>1469000</v>
          </cell>
          <cell r="L62">
            <v>0</v>
          </cell>
          <cell r="M62">
            <v>0</v>
          </cell>
        </row>
        <row r="63">
          <cell r="C63" t="str">
            <v>잔디줄눈W100</v>
          </cell>
          <cell r="D63">
            <v>43</v>
          </cell>
          <cell r="E63" t="str">
            <v>m</v>
          </cell>
          <cell r="F63">
            <v>1650</v>
          </cell>
          <cell r="G63">
            <v>70950</v>
          </cell>
          <cell r="H63">
            <v>550</v>
          </cell>
          <cell r="I63">
            <v>23650</v>
          </cell>
          <cell r="J63">
            <v>1100</v>
          </cell>
          <cell r="K63">
            <v>47300</v>
          </cell>
          <cell r="L63">
            <v>0</v>
          </cell>
          <cell r="M63">
            <v>0</v>
          </cell>
        </row>
        <row r="64">
          <cell r="C64" t="str">
            <v>점토경계블럭230x114xT76</v>
          </cell>
          <cell r="D64">
            <v>39</v>
          </cell>
          <cell r="E64" t="str">
            <v>m</v>
          </cell>
          <cell r="F64">
            <v>43000</v>
          </cell>
          <cell r="G64">
            <v>1677000</v>
          </cell>
          <cell r="H64">
            <v>15000</v>
          </cell>
          <cell r="I64">
            <v>585000</v>
          </cell>
          <cell r="J64">
            <v>28000</v>
          </cell>
          <cell r="K64">
            <v>1092000</v>
          </cell>
          <cell r="L64">
            <v>0</v>
          </cell>
          <cell r="M64">
            <v>0</v>
          </cell>
        </row>
        <row r="65">
          <cell r="G65">
            <v>20678050</v>
          </cell>
          <cell r="I65">
            <v>6469750</v>
          </cell>
          <cell r="K65">
            <v>14208300</v>
          </cell>
          <cell r="M65">
            <v>0</v>
          </cell>
        </row>
      </sheetData>
      <sheetData sheetId="8" refreshError="1">
        <row r="4">
          <cell r="D4">
            <v>1</v>
          </cell>
          <cell r="E4" t="str">
            <v>식</v>
          </cell>
          <cell r="G4">
            <v>2107850</v>
          </cell>
          <cell r="I4">
            <v>400000</v>
          </cell>
          <cell r="K4">
            <v>1707850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16163600</v>
          </cell>
          <cell r="I5">
            <v>4368800</v>
          </cell>
          <cell r="K5">
            <v>11794800</v>
          </cell>
          <cell r="M5">
            <v>0</v>
          </cell>
        </row>
        <row r="6">
          <cell r="G6">
            <v>18271450</v>
          </cell>
          <cell r="I6">
            <v>4768800</v>
          </cell>
          <cell r="K6">
            <v>13502650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1826696</v>
          </cell>
        </row>
        <row r="8">
          <cell r="G8">
            <v>20098146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조형가이즈까향H3.0xW1.2</v>
          </cell>
          <cell r="D30">
            <v>1</v>
          </cell>
          <cell r="E30" t="str">
            <v>주</v>
          </cell>
          <cell r="F30">
            <v>319000</v>
          </cell>
          <cell r="G30">
            <v>319000</v>
          </cell>
          <cell r="H30">
            <v>15000</v>
          </cell>
          <cell r="I30">
            <v>15000</v>
          </cell>
          <cell r="J30">
            <v>304000</v>
          </cell>
          <cell r="K30">
            <v>304000</v>
          </cell>
          <cell r="L30">
            <v>0</v>
          </cell>
          <cell r="M30">
            <v>0</v>
          </cell>
        </row>
        <row r="31">
          <cell r="C31" t="str">
            <v>감나무H2.5xR6</v>
          </cell>
          <cell r="D31">
            <v>3</v>
          </cell>
          <cell r="E31" t="str">
            <v>주</v>
          </cell>
          <cell r="F31">
            <v>55600</v>
          </cell>
          <cell r="G31">
            <v>166800</v>
          </cell>
          <cell r="H31">
            <v>10000</v>
          </cell>
          <cell r="I31">
            <v>30000</v>
          </cell>
          <cell r="J31">
            <v>45600</v>
          </cell>
          <cell r="K31">
            <v>136800</v>
          </cell>
          <cell r="L31">
            <v>0</v>
          </cell>
          <cell r="M31">
            <v>0</v>
          </cell>
        </row>
        <row r="32">
          <cell r="C32" t="str">
            <v>목련H2.5xR8</v>
          </cell>
          <cell r="D32">
            <v>6</v>
          </cell>
          <cell r="E32" t="str">
            <v>주</v>
          </cell>
          <cell r="F32">
            <v>91250</v>
          </cell>
          <cell r="G32">
            <v>547500</v>
          </cell>
          <cell r="H32">
            <v>20000</v>
          </cell>
          <cell r="I32">
            <v>120000</v>
          </cell>
          <cell r="J32">
            <v>71250</v>
          </cell>
          <cell r="K32">
            <v>427500</v>
          </cell>
          <cell r="L32">
            <v>0</v>
          </cell>
          <cell r="M32">
            <v>0</v>
          </cell>
        </row>
        <row r="33">
          <cell r="C33" t="str">
            <v>은행나무H3.5xB12</v>
          </cell>
          <cell r="D33">
            <v>1</v>
          </cell>
          <cell r="E33" t="str">
            <v>주</v>
          </cell>
          <cell r="F33">
            <v>246000</v>
          </cell>
          <cell r="G33">
            <v>246000</v>
          </cell>
          <cell r="H33">
            <v>75000</v>
          </cell>
          <cell r="I33">
            <v>75000</v>
          </cell>
          <cell r="J33">
            <v>171000</v>
          </cell>
          <cell r="K33">
            <v>171000</v>
          </cell>
          <cell r="L33">
            <v>0</v>
          </cell>
          <cell r="M33">
            <v>0</v>
          </cell>
        </row>
        <row r="34">
          <cell r="C34" t="str">
            <v>중국단풍H2.5xR6</v>
          </cell>
          <cell r="D34">
            <v>5</v>
          </cell>
          <cell r="E34" t="str">
            <v>주</v>
          </cell>
          <cell r="F34">
            <v>48000</v>
          </cell>
          <cell r="G34">
            <v>240000</v>
          </cell>
          <cell r="H34">
            <v>10000</v>
          </cell>
          <cell r="I34">
            <v>50000</v>
          </cell>
          <cell r="J34">
            <v>38000</v>
          </cell>
          <cell r="K34">
            <v>190000</v>
          </cell>
          <cell r="L34">
            <v>0</v>
          </cell>
          <cell r="M34">
            <v>0</v>
          </cell>
        </row>
        <row r="35">
          <cell r="C35" t="str">
            <v>청단풍H2.5xR8</v>
          </cell>
          <cell r="D35">
            <v>3</v>
          </cell>
          <cell r="E35" t="str">
            <v>주</v>
          </cell>
          <cell r="F35">
            <v>81750</v>
          </cell>
          <cell r="G35">
            <v>245250</v>
          </cell>
          <cell r="H35">
            <v>20000</v>
          </cell>
          <cell r="I35">
            <v>60000</v>
          </cell>
          <cell r="J35">
            <v>61750</v>
          </cell>
          <cell r="K35">
            <v>185250</v>
          </cell>
          <cell r="L35">
            <v>0</v>
          </cell>
          <cell r="M35">
            <v>0</v>
          </cell>
        </row>
        <row r="36">
          <cell r="C36" t="str">
            <v>청단풍H2.0xR6</v>
          </cell>
          <cell r="D36">
            <v>5</v>
          </cell>
          <cell r="E36" t="str">
            <v>주</v>
          </cell>
          <cell r="F36">
            <v>40400</v>
          </cell>
          <cell r="G36">
            <v>202000</v>
          </cell>
          <cell r="H36">
            <v>10000</v>
          </cell>
          <cell r="I36">
            <v>50000</v>
          </cell>
          <cell r="J36">
            <v>30400</v>
          </cell>
          <cell r="K36">
            <v>152000</v>
          </cell>
          <cell r="L36">
            <v>0</v>
          </cell>
          <cell r="M36">
            <v>0</v>
          </cell>
        </row>
        <row r="37">
          <cell r="C37" t="str">
            <v>지주목삼발이소형</v>
          </cell>
          <cell r="D37">
            <v>24</v>
          </cell>
          <cell r="E37" t="str">
            <v>조</v>
          </cell>
          <cell r="F37">
            <v>4500</v>
          </cell>
          <cell r="G37">
            <v>108000</v>
          </cell>
          <cell r="H37">
            <v>0</v>
          </cell>
          <cell r="I37">
            <v>0</v>
          </cell>
          <cell r="J37">
            <v>4500</v>
          </cell>
          <cell r="K37">
            <v>108000</v>
          </cell>
          <cell r="L37">
            <v>0</v>
          </cell>
          <cell r="M37">
            <v>0</v>
          </cell>
        </row>
        <row r="38">
          <cell r="C38" t="str">
            <v>부엽토유기질비료</v>
          </cell>
          <cell r="D38">
            <v>185</v>
          </cell>
          <cell r="E38" t="str">
            <v>kg</v>
          </cell>
          <cell r="F38">
            <v>180</v>
          </cell>
          <cell r="G38">
            <v>33300</v>
          </cell>
          <cell r="H38">
            <v>0</v>
          </cell>
          <cell r="I38">
            <v>0</v>
          </cell>
          <cell r="J38">
            <v>180</v>
          </cell>
          <cell r="K38">
            <v>33300</v>
          </cell>
          <cell r="L38">
            <v>0</v>
          </cell>
          <cell r="M38">
            <v>0</v>
          </cell>
        </row>
        <row r="39">
          <cell r="G39">
            <v>2107850</v>
          </cell>
          <cell r="I39">
            <v>400000</v>
          </cell>
          <cell r="K39">
            <v>1707850</v>
          </cell>
          <cell r="M39">
            <v>0</v>
          </cell>
        </row>
        <row r="56">
          <cell r="C56" t="str">
            <v>사각파고라4000x4000</v>
          </cell>
          <cell r="D56">
            <v>1</v>
          </cell>
          <cell r="E56" t="str">
            <v>EA</v>
          </cell>
          <cell r="F56">
            <v>4500000</v>
          </cell>
          <cell r="G56">
            <v>4500000</v>
          </cell>
          <cell r="H56">
            <v>800000</v>
          </cell>
          <cell r="I56">
            <v>800000</v>
          </cell>
          <cell r="J56">
            <v>3700000</v>
          </cell>
          <cell r="K56">
            <v>3700000</v>
          </cell>
          <cell r="L56">
            <v>0</v>
          </cell>
          <cell r="M56">
            <v>0</v>
          </cell>
        </row>
        <row r="57">
          <cell r="C57" t="str">
            <v>평의자W460xL1800</v>
          </cell>
          <cell r="D57">
            <v>3</v>
          </cell>
          <cell r="E57" t="str">
            <v>EA</v>
          </cell>
          <cell r="F57">
            <v>235000</v>
          </cell>
          <cell r="G57">
            <v>705000</v>
          </cell>
          <cell r="H57">
            <v>55000</v>
          </cell>
          <cell r="I57">
            <v>165000</v>
          </cell>
          <cell r="J57">
            <v>180000</v>
          </cell>
          <cell r="K57">
            <v>540000</v>
          </cell>
          <cell r="L57">
            <v>0</v>
          </cell>
          <cell r="M57">
            <v>0</v>
          </cell>
        </row>
        <row r="58">
          <cell r="C58" t="str">
            <v>통돌벤치D400</v>
          </cell>
          <cell r="D58">
            <v>3</v>
          </cell>
          <cell r="E58" t="str">
            <v>EA</v>
          </cell>
          <cell r="F58">
            <v>255000</v>
          </cell>
          <cell r="G58">
            <v>765000</v>
          </cell>
          <cell r="H58">
            <v>55000</v>
          </cell>
          <cell r="I58">
            <v>165000</v>
          </cell>
          <cell r="J58">
            <v>200000</v>
          </cell>
          <cell r="K58">
            <v>600000</v>
          </cell>
          <cell r="L58">
            <v>0</v>
          </cell>
          <cell r="M58">
            <v>0</v>
          </cell>
        </row>
        <row r="59">
          <cell r="C59" t="str">
            <v>첨경물물확(석확)</v>
          </cell>
          <cell r="D59">
            <v>1</v>
          </cell>
          <cell r="E59" t="str">
            <v>개소</v>
          </cell>
          <cell r="F59">
            <v>900000</v>
          </cell>
          <cell r="G59">
            <v>900000</v>
          </cell>
          <cell r="H59">
            <v>200000</v>
          </cell>
          <cell r="I59">
            <v>200000</v>
          </cell>
          <cell r="J59">
            <v>700000</v>
          </cell>
          <cell r="K59">
            <v>700000</v>
          </cell>
          <cell r="L59">
            <v>0</v>
          </cell>
          <cell r="M59">
            <v>0</v>
          </cell>
        </row>
        <row r="60">
          <cell r="C60" t="str">
            <v>장식가벽H1000xW300</v>
          </cell>
          <cell r="D60">
            <v>4</v>
          </cell>
          <cell r="E60" t="str">
            <v>m</v>
          </cell>
          <cell r="F60">
            <v>277000</v>
          </cell>
          <cell r="G60">
            <v>1108000</v>
          </cell>
          <cell r="H60">
            <v>77000</v>
          </cell>
          <cell r="I60">
            <v>308000</v>
          </cell>
          <cell r="J60">
            <v>200000</v>
          </cell>
          <cell r="K60">
            <v>800000</v>
          </cell>
          <cell r="L60">
            <v>0</v>
          </cell>
          <cell r="M60">
            <v>0</v>
          </cell>
        </row>
        <row r="61">
          <cell r="C61" t="str">
            <v>장식가벽H800xW300</v>
          </cell>
          <cell r="D61">
            <v>9</v>
          </cell>
          <cell r="E61" t="str">
            <v>m</v>
          </cell>
          <cell r="F61">
            <v>252000</v>
          </cell>
          <cell r="G61">
            <v>2268000</v>
          </cell>
          <cell r="H61">
            <v>72000</v>
          </cell>
          <cell r="I61">
            <v>648000</v>
          </cell>
          <cell r="J61">
            <v>180000</v>
          </cell>
          <cell r="K61">
            <v>1620000</v>
          </cell>
          <cell r="L61">
            <v>0</v>
          </cell>
          <cell r="M61">
            <v>0</v>
          </cell>
        </row>
        <row r="62">
          <cell r="C62" t="str">
            <v>장식가벽H600xW300</v>
          </cell>
          <cell r="D62">
            <v>4.5</v>
          </cell>
          <cell r="E62" t="str">
            <v>m</v>
          </cell>
          <cell r="F62">
            <v>241000</v>
          </cell>
          <cell r="G62">
            <v>1084500</v>
          </cell>
          <cell r="H62">
            <v>61000</v>
          </cell>
          <cell r="I62">
            <v>274500</v>
          </cell>
          <cell r="J62">
            <v>180000</v>
          </cell>
          <cell r="K62">
            <v>810000</v>
          </cell>
          <cell r="L62">
            <v>0</v>
          </cell>
          <cell r="M62">
            <v>0</v>
          </cell>
        </row>
        <row r="63">
          <cell r="C63" t="str">
            <v>산석쌓기H400</v>
          </cell>
          <cell r="D63">
            <v>11</v>
          </cell>
          <cell r="E63" t="str">
            <v>m</v>
          </cell>
          <cell r="F63">
            <v>85000</v>
          </cell>
          <cell r="G63">
            <v>935000</v>
          </cell>
          <cell r="H63">
            <v>35000</v>
          </cell>
          <cell r="I63">
            <v>385000</v>
          </cell>
          <cell r="J63">
            <v>50000</v>
          </cell>
          <cell r="K63">
            <v>550000</v>
          </cell>
          <cell r="L63">
            <v>0</v>
          </cell>
          <cell r="M63">
            <v>0</v>
          </cell>
        </row>
        <row r="64">
          <cell r="C64" t="str">
            <v>소일콘포장</v>
          </cell>
          <cell r="D64">
            <v>135</v>
          </cell>
          <cell r="E64" t="str">
            <v>m2</v>
          </cell>
          <cell r="F64">
            <v>20700</v>
          </cell>
          <cell r="G64">
            <v>2794500</v>
          </cell>
          <cell r="H64">
            <v>7700</v>
          </cell>
          <cell r="I64">
            <v>1039500</v>
          </cell>
          <cell r="J64">
            <v>13000</v>
          </cell>
          <cell r="K64">
            <v>1755000</v>
          </cell>
          <cell r="L64">
            <v>0</v>
          </cell>
          <cell r="M64">
            <v>0</v>
          </cell>
        </row>
        <row r="65">
          <cell r="C65" t="str">
            <v>잔디줄눈W100</v>
          </cell>
          <cell r="D65">
            <v>46</v>
          </cell>
          <cell r="E65" t="str">
            <v>m</v>
          </cell>
          <cell r="F65">
            <v>1650</v>
          </cell>
          <cell r="G65">
            <v>75900</v>
          </cell>
          <cell r="H65">
            <v>550</v>
          </cell>
          <cell r="I65">
            <v>25300</v>
          </cell>
          <cell r="J65">
            <v>1100</v>
          </cell>
          <cell r="K65">
            <v>50600</v>
          </cell>
          <cell r="L65">
            <v>0</v>
          </cell>
          <cell r="M65">
            <v>0</v>
          </cell>
        </row>
        <row r="66">
          <cell r="C66" t="str">
            <v>점토경계블럭230x114xT76</v>
          </cell>
          <cell r="D66">
            <v>23.9</v>
          </cell>
          <cell r="E66" t="str">
            <v>m</v>
          </cell>
          <cell r="F66">
            <v>43000</v>
          </cell>
          <cell r="G66">
            <v>1027700</v>
          </cell>
          <cell r="H66">
            <v>15000</v>
          </cell>
          <cell r="I66">
            <v>358500</v>
          </cell>
          <cell r="J66">
            <v>28000</v>
          </cell>
          <cell r="K66">
            <v>669200</v>
          </cell>
          <cell r="L66">
            <v>0</v>
          </cell>
          <cell r="M66">
            <v>0</v>
          </cell>
        </row>
        <row r="67">
          <cell r="G67">
            <v>16163600</v>
          </cell>
          <cell r="I67">
            <v>4368800</v>
          </cell>
          <cell r="K67">
            <v>11794800</v>
          </cell>
          <cell r="M67">
            <v>0</v>
          </cell>
        </row>
      </sheetData>
      <sheetData sheetId="9" refreshError="1">
        <row r="4">
          <cell r="D4">
            <v>1</v>
          </cell>
          <cell r="E4" t="str">
            <v>식</v>
          </cell>
          <cell r="G4">
            <v>2430600</v>
          </cell>
          <cell r="I4">
            <v>584000</v>
          </cell>
          <cell r="K4">
            <v>1846600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18572400</v>
          </cell>
          <cell r="I5">
            <v>4954400</v>
          </cell>
          <cell r="K5">
            <v>13618000</v>
          </cell>
          <cell r="M5">
            <v>0</v>
          </cell>
        </row>
        <row r="6">
          <cell r="G6">
            <v>21003000</v>
          </cell>
          <cell r="I6">
            <v>5538400</v>
          </cell>
          <cell r="K6">
            <v>15464600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2099784</v>
          </cell>
        </row>
        <row r="8">
          <cell r="G8">
            <v>23102784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잣나무H2.5xW1.2</v>
          </cell>
          <cell r="D30">
            <v>11</v>
          </cell>
          <cell r="E30" t="str">
            <v>주</v>
          </cell>
          <cell r="F30">
            <v>20400</v>
          </cell>
          <cell r="G30">
            <v>224400</v>
          </cell>
          <cell r="H30">
            <v>9000</v>
          </cell>
          <cell r="I30">
            <v>99000</v>
          </cell>
          <cell r="J30">
            <v>11400</v>
          </cell>
          <cell r="K30">
            <v>125400</v>
          </cell>
          <cell r="L30">
            <v>0</v>
          </cell>
          <cell r="M30">
            <v>0</v>
          </cell>
        </row>
        <row r="31">
          <cell r="C31" t="str">
            <v>낙우송H3.5xB6</v>
          </cell>
          <cell r="D31">
            <v>3</v>
          </cell>
          <cell r="E31" t="str">
            <v>주</v>
          </cell>
          <cell r="F31">
            <v>77000</v>
          </cell>
          <cell r="G31">
            <v>231000</v>
          </cell>
          <cell r="H31">
            <v>20000</v>
          </cell>
          <cell r="I31">
            <v>60000</v>
          </cell>
          <cell r="J31">
            <v>57000</v>
          </cell>
          <cell r="K31">
            <v>171000</v>
          </cell>
          <cell r="L31">
            <v>0</v>
          </cell>
          <cell r="M31">
            <v>0</v>
          </cell>
        </row>
        <row r="32">
          <cell r="C32" t="str">
            <v>벗나무H3.0xB8</v>
          </cell>
          <cell r="D32">
            <v>5</v>
          </cell>
          <cell r="E32" t="str">
            <v>주</v>
          </cell>
          <cell r="F32">
            <v>96250</v>
          </cell>
          <cell r="G32">
            <v>481250</v>
          </cell>
          <cell r="H32">
            <v>25000</v>
          </cell>
          <cell r="I32">
            <v>125000</v>
          </cell>
          <cell r="J32">
            <v>71250</v>
          </cell>
          <cell r="K32">
            <v>356250</v>
          </cell>
          <cell r="L32">
            <v>0</v>
          </cell>
          <cell r="M32">
            <v>0</v>
          </cell>
        </row>
        <row r="33">
          <cell r="C33" t="str">
            <v>벗나무H2.0xB5</v>
          </cell>
          <cell r="D33">
            <v>15</v>
          </cell>
          <cell r="E33" t="str">
            <v>주</v>
          </cell>
          <cell r="F33">
            <v>36600</v>
          </cell>
          <cell r="G33">
            <v>549000</v>
          </cell>
          <cell r="H33">
            <v>10000</v>
          </cell>
          <cell r="I33">
            <v>150000</v>
          </cell>
          <cell r="J33">
            <v>26600</v>
          </cell>
          <cell r="K33">
            <v>399000</v>
          </cell>
          <cell r="L33">
            <v>0</v>
          </cell>
          <cell r="M33">
            <v>0</v>
          </cell>
        </row>
        <row r="34">
          <cell r="C34" t="str">
            <v>은행나무H4.5xB20</v>
          </cell>
          <cell r="D34">
            <v>1</v>
          </cell>
          <cell r="E34" t="str">
            <v>주</v>
          </cell>
          <cell r="F34">
            <v>470000</v>
          </cell>
          <cell r="G34">
            <v>470000</v>
          </cell>
          <cell r="H34">
            <v>90000</v>
          </cell>
          <cell r="I34">
            <v>90000</v>
          </cell>
          <cell r="J34">
            <v>380000</v>
          </cell>
          <cell r="K34">
            <v>380000</v>
          </cell>
          <cell r="L34">
            <v>0</v>
          </cell>
          <cell r="M34">
            <v>0</v>
          </cell>
        </row>
        <row r="35">
          <cell r="C35" t="str">
            <v>청단풍H2.5xR8</v>
          </cell>
          <cell r="D35">
            <v>3</v>
          </cell>
          <cell r="E35" t="str">
            <v>주</v>
          </cell>
          <cell r="F35">
            <v>81750</v>
          </cell>
          <cell r="G35">
            <v>245250</v>
          </cell>
          <cell r="H35">
            <v>20000</v>
          </cell>
          <cell r="I35">
            <v>60000</v>
          </cell>
          <cell r="J35">
            <v>61750</v>
          </cell>
          <cell r="K35">
            <v>185250</v>
          </cell>
          <cell r="L35">
            <v>0</v>
          </cell>
          <cell r="M35">
            <v>0</v>
          </cell>
        </row>
        <row r="36">
          <cell r="C36" t="str">
            <v>지주목삼발이소형</v>
          </cell>
          <cell r="D36">
            <v>37</v>
          </cell>
          <cell r="E36" t="str">
            <v>조</v>
          </cell>
          <cell r="F36">
            <v>4500</v>
          </cell>
          <cell r="G36">
            <v>166500</v>
          </cell>
          <cell r="H36">
            <v>0</v>
          </cell>
          <cell r="I36">
            <v>0</v>
          </cell>
          <cell r="J36">
            <v>4500</v>
          </cell>
          <cell r="K36">
            <v>166500</v>
          </cell>
          <cell r="L36">
            <v>0</v>
          </cell>
          <cell r="M36">
            <v>0</v>
          </cell>
        </row>
        <row r="37">
          <cell r="C37" t="str">
            <v>지주목삼발이대형</v>
          </cell>
          <cell r="D37">
            <v>1</v>
          </cell>
          <cell r="E37" t="str">
            <v>조</v>
          </cell>
          <cell r="F37">
            <v>6500</v>
          </cell>
          <cell r="G37">
            <v>6500</v>
          </cell>
          <cell r="H37">
            <v>0</v>
          </cell>
          <cell r="I37">
            <v>0</v>
          </cell>
          <cell r="J37">
            <v>6500</v>
          </cell>
          <cell r="K37">
            <v>6500</v>
          </cell>
          <cell r="L37">
            <v>0</v>
          </cell>
          <cell r="M37">
            <v>0</v>
          </cell>
        </row>
        <row r="38">
          <cell r="C38" t="str">
            <v>부엽토유기질비료</v>
          </cell>
          <cell r="D38">
            <v>315</v>
          </cell>
          <cell r="E38" t="str">
            <v>kg</v>
          </cell>
          <cell r="F38">
            <v>180</v>
          </cell>
          <cell r="G38">
            <v>56700</v>
          </cell>
          <cell r="H38">
            <v>0</v>
          </cell>
          <cell r="I38">
            <v>0</v>
          </cell>
          <cell r="J38">
            <v>180</v>
          </cell>
          <cell r="K38">
            <v>56700</v>
          </cell>
          <cell r="L38">
            <v>0</v>
          </cell>
          <cell r="M38">
            <v>0</v>
          </cell>
        </row>
        <row r="39">
          <cell r="G39">
            <v>2430600</v>
          </cell>
          <cell r="I39">
            <v>584000</v>
          </cell>
          <cell r="K39">
            <v>1846600</v>
          </cell>
          <cell r="M39">
            <v>0</v>
          </cell>
        </row>
        <row r="56">
          <cell r="C56" t="str">
            <v>장식가벽산석쌓기(H1500xW400)</v>
          </cell>
          <cell r="D56">
            <v>6</v>
          </cell>
          <cell r="E56" t="str">
            <v>m</v>
          </cell>
          <cell r="F56">
            <v>410000</v>
          </cell>
          <cell r="G56">
            <v>2460000</v>
          </cell>
          <cell r="H56">
            <v>130000</v>
          </cell>
          <cell r="I56">
            <v>780000</v>
          </cell>
          <cell r="J56">
            <v>280000</v>
          </cell>
          <cell r="K56">
            <v>1680000</v>
          </cell>
          <cell r="L56">
            <v>0</v>
          </cell>
          <cell r="M56">
            <v>0</v>
          </cell>
        </row>
        <row r="57">
          <cell r="C57" t="str">
            <v>원형파고라R10000,90˚</v>
          </cell>
          <cell r="D57">
            <v>1</v>
          </cell>
          <cell r="E57" t="str">
            <v>EA</v>
          </cell>
          <cell r="F57">
            <v>5600000</v>
          </cell>
          <cell r="G57">
            <v>5600000</v>
          </cell>
          <cell r="H57">
            <v>1700000</v>
          </cell>
          <cell r="I57">
            <v>1700000</v>
          </cell>
          <cell r="J57">
            <v>3900000</v>
          </cell>
          <cell r="K57">
            <v>3900000</v>
          </cell>
          <cell r="L57">
            <v>0</v>
          </cell>
          <cell r="M57">
            <v>0</v>
          </cell>
        </row>
        <row r="58">
          <cell r="C58" t="str">
            <v>원형장의자W500xL12000</v>
          </cell>
          <cell r="D58">
            <v>1</v>
          </cell>
          <cell r="E58" t="str">
            <v>EA</v>
          </cell>
          <cell r="F58">
            <v>1000000</v>
          </cell>
          <cell r="G58">
            <v>1000000</v>
          </cell>
          <cell r="H58">
            <v>170000</v>
          </cell>
          <cell r="I58">
            <v>170000</v>
          </cell>
          <cell r="J58">
            <v>830000</v>
          </cell>
          <cell r="K58">
            <v>830000</v>
          </cell>
          <cell r="L58">
            <v>0</v>
          </cell>
          <cell r="M58">
            <v>0</v>
          </cell>
        </row>
        <row r="59">
          <cell r="C59" t="str">
            <v>통돌벤치D400</v>
          </cell>
          <cell r="D59">
            <v>5</v>
          </cell>
          <cell r="E59" t="str">
            <v>EA</v>
          </cell>
          <cell r="F59">
            <v>255000</v>
          </cell>
          <cell r="G59">
            <v>1275000</v>
          </cell>
          <cell r="H59">
            <v>55000</v>
          </cell>
          <cell r="I59">
            <v>275000</v>
          </cell>
          <cell r="J59">
            <v>200000</v>
          </cell>
          <cell r="K59">
            <v>1000000</v>
          </cell>
          <cell r="L59">
            <v>0</v>
          </cell>
          <cell r="M59">
            <v>0</v>
          </cell>
        </row>
        <row r="60">
          <cell r="C60" t="str">
            <v>원형플랜터(조적)H450,D2000</v>
          </cell>
          <cell r="D60">
            <v>2</v>
          </cell>
          <cell r="E60" t="str">
            <v>EA</v>
          </cell>
          <cell r="F60">
            <v>780000</v>
          </cell>
          <cell r="G60">
            <v>1560000</v>
          </cell>
          <cell r="H60">
            <v>280000</v>
          </cell>
          <cell r="I60">
            <v>560000</v>
          </cell>
          <cell r="J60">
            <v>500000</v>
          </cell>
          <cell r="K60">
            <v>1000000</v>
          </cell>
          <cell r="L60">
            <v>0</v>
          </cell>
          <cell r="M60">
            <v>0</v>
          </cell>
        </row>
        <row r="61">
          <cell r="C61" t="str">
            <v>점토벽돌포장230x114xT60,핑크</v>
          </cell>
          <cell r="D61">
            <v>18</v>
          </cell>
          <cell r="E61" t="str">
            <v>m2</v>
          </cell>
          <cell r="F61">
            <v>38000</v>
          </cell>
          <cell r="G61">
            <v>684000</v>
          </cell>
          <cell r="H61">
            <v>7200</v>
          </cell>
          <cell r="I61">
            <v>129600</v>
          </cell>
          <cell r="J61">
            <v>30800</v>
          </cell>
          <cell r="K61">
            <v>554400</v>
          </cell>
          <cell r="L61">
            <v>0</v>
          </cell>
          <cell r="M61">
            <v>0</v>
          </cell>
        </row>
        <row r="62">
          <cell r="C62" t="str">
            <v>점토벽돌포장230x114xT60,아이보리</v>
          </cell>
          <cell r="D62">
            <v>124</v>
          </cell>
          <cell r="E62" t="str">
            <v>m2</v>
          </cell>
          <cell r="F62">
            <v>38000</v>
          </cell>
          <cell r="G62">
            <v>4712000</v>
          </cell>
          <cell r="H62">
            <v>7200</v>
          </cell>
          <cell r="I62">
            <v>892800</v>
          </cell>
          <cell r="J62">
            <v>30800</v>
          </cell>
          <cell r="K62">
            <v>3819200</v>
          </cell>
          <cell r="L62">
            <v>0</v>
          </cell>
          <cell r="M62">
            <v>0</v>
          </cell>
        </row>
        <row r="63">
          <cell r="C63" t="str">
            <v>점토경계블럭230x114xT76</v>
          </cell>
          <cell r="D63">
            <v>29.8</v>
          </cell>
          <cell r="E63" t="str">
            <v>m</v>
          </cell>
          <cell r="F63">
            <v>43000</v>
          </cell>
          <cell r="G63">
            <v>1281400</v>
          </cell>
          <cell r="H63">
            <v>15000</v>
          </cell>
          <cell r="I63">
            <v>447000</v>
          </cell>
          <cell r="J63">
            <v>28000</v>
          </cell>
          <cell r="K63">
            <v>834400</v>
          </cell>
          <cell r="L63">
            <v>0</v>
          </cell>
          <cell r="M63">
            <v>0</v>
          </cell>
        </row>
        <row r="64">
          <cell r="G64">
            <v>18572400</v>
          </cell>
          <cell r="I64">
            <v>4954400</v>
          </cell>
          <cell r="K64">
            <v>13618000</v>
          </cell>
          <cell r="M64">
            <v>0</v>
          </cell>
        </row>
      </sheetData>
      <sheetData sheetId="10" refreshError="1">
        <row r="4">
          <cell r="D4">
            <v>1</v>
          </cell>
          <cell r="E4" t="str">
            <v>식</v>
          </cell>
          <cell r="G4">
            <v>11438000</v>
          </cell>
          <cell r="I4">
            <v>3345200</v>
          </cell>
          <cell r="K4">
            <v>8092800</v>
          </cell>
          <cell r="M4">
            <v>0</v>
          </cell>
        </row>
        <row r="5">
          <cell r="G5">
            <v>11438000</v>
          </cell>
          <cell r="I5">
            <v>3345200</v>
          </cell>
          <cell r="K5">
            <v>8092800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1143519</v>
          </cell>
        </row>
        <row r="7">
          <cell r="G7">
            <v>12581519</v>
          </cell>
        </row>
        <row r="8">
          <cell r="G8" t="str">
            <v>(V.A.T별도)</v>
          </cell>
        </row>
        <row r="30">
          <cell r="C30" t="str">
            <v>원목의자400x400xL1500</v>
          </cell>
          <cell r="D30">
            <v>3</v>
          </cell>
          <cell r="E30" t="str">
            <v>EA</v>
          </cell>
          <cell r="F30">
            <v>560000</v>
          </cell>
          <cell r="G30">
            <v>1680000</v>
          </cell>
          <cell r="H30">
            <v>0</v>
          </cell>
          <cell r="I30">
            <v>0</v>
          </cell>
          <cell r="J30">
            <v>560000</v>
          </cell>
          <cell r="K30">
            <v>1680000</v>
          </cell>
          <cell r="L30">
            <v>0</v>
          </cell>
          <cell r="M30">
            <v>0</v>
          </cell>
        </row>
        <row r="31">
          <cell r="C31" t="str">
            <v>트렐리스H2500</v>
          </cell>
          <cell r="D31">
            <v>5</v>
          </cell>
          <cell r="E31" t="str">
            <v>EA</v>
          </cell>
          <cell r="F31">
            <v>690000</v>
          </cell>
          <cell r="G31">
            <v>3450000</v>
          </cell>
          <cell r="H31">
            <v>430000</v>
          </cell>
          <cell r="I31">
            <v>2150000</v>
          </cell>
          <cell r="J31">
            <v>260000</v>
          </cell>
          <cell r="K31">
            <v>1300000</v>
          </cell>
          <cell r="L31">
            <v>0</v>
          </cell>
          <cell r="M31">
            <v>0</v>
          </cell>
        </row>
        <row r="32">
          <cell r="C32" t="str">
            <v>점토벽돌포장230x114xT60,핑크</v>
          </cell>
          <cell r="D32">
            <v>4</v>
          </cell>
          <cell r="E32" t="str">
            <v>m2</v>
          </cell>
          <cell r="F32">
            <v>38000</v>
          </cell>
          <cell r="G32">
            <v>152000</v>
          </cell>
          <cell r="H32">
            <v>7200</v>
          </cell>
          <cell r="I32">
            <v>28800</v>
          </cell>
          <cell r="J32">
            <v>30800</v>
          </cell>
          <cell r="K32">
            <v>123200</v>
          </cell>
          <cell r="L32">
            <v>0</v>
          </cell>
          <cell r="M32">
            <v>0</v>
          </cell>
        </row>
        <row r="33">
          <cell r="C33" t="str">
            <v>점토벽돌포장230x114xT60,아이보리</v>
          </cell>
          <cell r="D33">
            <v>45</v>
          </cell>
          <cell r="E33" t="str">
            <v>m2</v>
          </cell>
          <cell r="F33">
            <v>38000</v>
          </cell>
          <cell r="G33">
            <v>1710000</v>
          </cell>
          <cell r="H33">
            <v>7200</v>
          </cell>
          <cell r="I33">
            <v>324000</v>
          </cell>
          <cell r="J33">
            <v>30800</v>
          </cell>
          <cell r="K33">
            <v>1386000</v>
          </cell>
          <cell r="L33">
            <v>0</v>
          </cell>
          <cell r="M33">
            <v>0</v>
          </cell>
        </row>
        <row r="34">
          <cell r="C34" t="str">
            <v>점토벽돌포장230x114xT60,레드</v>
          </cell>
          <cell r="D34">
            <v>117</v>
          </cell>
          <cell r="E34" t="str">
            <v>m2</v>
          </cell>
          <cell r="F34">
            <v>38000</v>
          </cell>
          <cell r="G34">
            <v>4446000</v>
          </cell>
          <cell r="H34">
            <v>7200</v>
          </cell>
          <cell r="I34">
            <v>842400</v>
          </cell>
          <cell r="J34">
            <v>30800</v>
          </cell>
          <cell r="K34">
            <v>3603600</v>
          </cell>
          <cell r="L34">
            <v>0</v>
          </cell>
          <cell r="M34">
            <v>0</v>
          </cell>
        </row>
        <row r="35">
          <cell r="G35">
            <v>11438000</v>
          </cell>
          <cell r="I35">
            <v>3345200</v>
          </cell>
          <cell r="K35">
            <v>8092800</v>
          </cell>
          <cell r="M35">
            <v>0</v>
          </cell>
        </row>
      </sheetData>
      <sheetData sheetId="11" refreshError="1">
        <row r="4">
          <cell r="D4">
            <v>1</v>
          </cell>
          <cell r="E4" t="str">
            <v>식</v>
          </cell>
          <cell r="G4">
            <v>5227640</v>
          </cell>
          <cell r="I4">
            <v>705000</v>
          </cell>
          <cell r="K4">
            <v>4522640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17689900</v>
          </cell>
          <cell r="I5">
            <v>4447500</v>
          </cell>
          <cell r="K5">
            <v>13242400</v>
          </cell>
          <cell r="M5">
            <v>0</v>
          </cell>
        </row>
        <row r="6">
          <cell r="G6">
            <v>22917540</v>
          </cell>
          <cell r="I6">
            <v>5152500</v>
          </cell>
          <cell r="K6">
            <v>17765040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2291191</v>
          </cell>
        </row>
        <row r="8">
          <cell r="G8">
            <v>25208731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구상나무H2.0xW0.8</v>
          </cell>
          <cell r="D30">
            <v>10</v>
          </cell>
          <cell r="E30" t="str">
            <v>주</v>
          </cell>
          <cell r="F30">
            <v>91500</v>
          </cell>
          <cell r="G30">
            <v>915000</v>
          </cell>
          <cell r="H30">
            <v>6000</v>
          </cell>
          <cell r="I30">
            <v>60000</v>
          </cell>
          <cell r="J30">
            <v>85500</v>
          </cell>
          <cell r="K30">
            <v>855000</v>
          </cell>
          <cell r="L30">
            <v>0</v>
          </cell>
          <cell r="M30">
            <v>0</v>
          </cell>
        </row>
        <row r="31">
          <cell r="C31" t="str">
            <v>소나무(둥근형)H1.0xW1.2</v>
          </cell>
          <cell r="D31">
            <v>4</v>
          </cell>
          <cell r="E31" t="str">
            <v>주</v>
          </cell>
          <cell r="F31">
            <v>146500</v>
          </cell>
          <cell r="G31">
            <v>586000</v>
          </cell>
          <cell r="H31">
            <v>4000</v>
          </cell>
          <cell r="I31">
            <v>16000</v>
          </cell>
          <cell r="J31">
            <v>142500</v>
          </cell>
          <cell r="K31">
            <v>570000</v>
          </cell>
          <cell r="L31">
            <v>0</v>
          </cell>
          <cell r="M31">
            <v>0</v>
          </cell>
        </row>
        <row r="32">
          <cell r="C32" t="str">
            <v>잣나무H2.5xW1.2</v>
          </cell>
          <cell r="D32">
            <v>6</v>
          </cell>
          <cell r="E32" t="str">
            <v>주</v>
          </cell>
          <cell r="F32">
            <v>20400</v>
          </cell>
          <cell r="G32">
            <v>122400</v>
          </cell>
          <cell r="H32">
            <v>9000</v>
          </cell>
          <cell r="I32">
            <v>54000</v>
          </cell>
          <cell r="J32">
            <v>11400</v>
          </cell>
          <cell r="K32">
            <v>68400</v>
          </cell>
          <cell r="L32">
            <v>0</v>
          </cell>
          <cell r="M32">
            <v>0</v>
          </cell>
        </row>
        <row r="33">
          <cell r="C33" t="str">
            <v>감나무H2.5xR6</v>
          </cell>
          <cell r="D33">
            <v>3</v>
          </cell>
          <cell r="E33" t="str">
            <v>주</v>
          </cell>
          <cell r="F33">
            <v>55600</v>
          </cell>
          <cell r="G33">
            <v>166800</v>
          </cell>
          <cell r="H33">
            <v>10000</v>
          </cell>
          <cell r="I33">
            <v>30000</v>
          </cell>
          <cell r="J33">
            <v>45600</v>
          </cell>
          <cell r="K33">
            <v>136800</v>
          </cell>
          <cell r="L33">
            <v>0</v>
          </cell>
          <cell r="M33">
            <v>0</v>
          </cell>
        </row>
        <row r="34">
          <cell r="C34" t="str">
            <v>고로쇠H4.5xR15</v>
          </cell>
          <cell r="D34">
            <v>1</v>
          </cell>
          <cell r="E34" t="str">
            <v>주</v>
          </cell>
          <cell r="F34">
            <v>235000</v>
          </cell>
          <cell r="G34">
            <v>235000</v>
          </cell>
          <cell r="H34">
            <v>45000</v>
          </cell>
          <cell r="I34">
            <v>45000</v>
          </cell>
          <cell r="J34">
            <v>190000</v>
          </cell>
          <cell r="K34">
            <v>190000</v>
          </cell>
          <cell r="L34">
            <v>0</v>
          </cell>
          <cell r="M34">
            <v>0</v>
          </cell>
        </row>
        <row r="35">
          <cell r="C35" t="str">
            <v>계수나무H5.0xR20</v>
          </cell>
          <cell r="D35">
            <v>1</v>
          </cell>
          <cell r="E35" t="str">
            <v>주</v>
          </cell>
          <cell r="F35">
            <v>901500</v>
          </cell>
          <cell r="G35">
            <v>901500</v>
          </cell>
          <cell r="H35">
            <v>75000</v>
          </cell>
          <cell r="I35">
            <v>75000</v>
          </cell>
          <cell r="J35">
            <v>826500</v>
          </cell>
          <cell r="K35">
            <v>826500</v>
          </cell>
          <cell r="L35">
            <v>0</v>
          </cell>
          <cell r="M35">
            <v>0</v>
          </cell>
        </row>
        <row r="36">
          <cell r="C36" t="str">
            <v>계수나무H3.5xR8</v>
          </cell>
          <cell r="D36">
            <v>10</v>
          </cell>
          <cell r="E36" t="str">
            <v>주</v>
          </cell>
          <cell r="F36">
            <v>79850</v>
          </cell>
          <cell r="G36">
            <v>798500</v>
          </cell>
          <cell r="H36">
            <v>20000</v>
          </cell>
          <cell r="I36">
            <v>200000</v>
          </cell>
          <cell r="J36">
            <v>59850</v>
          </cell>
          <cell r="K36">
            <v>598500</v>
          </cell>
          <cell r="L36">
            <v>0</v>
          </cell>
          <cell r="M36">
            <v>0</v>
          </cell>
        </row>
        <row r="37">
          <cell r="C37" t="str">
            <v>느티나무H4.0xR15</v>
          </cell>
          <cell r="D37">
            <v>2</v>
          </cell>
          <cell r="E37" t="str">
            <v>주</v>
          </cell>
          <cell r="F37">
            <v>311000</v>
          </cell>
          <cell r="G37">
            <v>622000</v>
          </cell>
          <cell r="H37">
            <v>45000</v>
          </cell>
          <cell r="I37">
            <v>90000</v>
          </cell>
          <cell r="J37">
            <v>266000</v>
          </cell>
          <cell r="K37">
            <v>532000</v>
          </cell>
          <cell r="L37">
            <v>0</v>
          </cell>
          <cell r="M37">
            <v>0</v>
          </cell>
        </row>
        <row r="38">
          <cell r="C38" t="str">
            <v>목련H2.5xR8</v>
          </cell>
          <cell r="D38">
            <v>3</v>
          </cell>
          <cell r="E38" t="str">
            <v>주</v>
          </cell>
          <cell r="F38">
            <v>91250</v>
          </cell>
          <cell r="G38">
            <v>273750</v>
          </cell>
          <cell r="H38">
            <v>20000</v>
          </cell>
          <cell r="I38">
            <v>60000</v>
          </cell>
          <cell r="J38">
            <v>71250</v>
          </cell>
          <cell r="K38">
            <v>213750</v>
          </cell>
          <cell r="L38">
            <v>0</v>
          </cell>
          <cell r="M38">
            <v>0</v>
          </cell>
        </row>
        <row r="39">
          <cell r="C39" t="str">
            <v>살구나무H3.5xR10</v>
          </cell>
          <cell r="D39">
            <v>1</v>
          </cell>
          <cell r="E39" t="str">
            <v>주</v>
          </cell>
          <cell r="F39">
            <v>153250</v>
          </cell>
          <cell r="G39">
            <v>153250</v>
          </cell>
          <cell r="H39">
            <v>25000</v>
          </cell>
          <cell r="I39">
            <v>25000</v>
          </cell>
          <cell r="J39">
            <v>128250</v>
          </cell>
          <cell r="K39">
            <v>128250</v>
          </cell>
          <cell r="L39">
            <v>0</v>
          </cell>
          <cell r="M39">
            <v>0</v>
          </cell>
        </row>
        <row r="40">
          <cell r="C40" t="str">
            <v>청단풍H2.0xR6</v>
          </cell>
          <cell r="D40">
            <v>5</v>
          </cell>
          <cell r="E40" t="str">
            <v>주</v>
          </cell>
          <cell r="F40">
            <v>40400</v>
          </cell>
          <cell r="G40">
            <v>202000</v>
          </cell>
          <cell r="H40">
            <v>10000</v>
          </cell>
          <cell r="I40">
            <v>50000</v>
          </cell>
          <cell r="J40">
            <v>30400</v>
          </cell>
          <cell r="K40">
            <v>152000</v>
          </cell>
          <cell r="L40">
            <v>0</v>
          </cell>
          <cell r="M40">
            <v>0</v>
          </cell>
        </row>
        <row r="41">
          <cell r="C41" t="str">
            <v>지주목삼발이소형</v>
          </cell>
          <cell r="D41">
            <v>32</v>
          </cell>
          <cell r="E41" t="str">
            <v>조</v>
          </cell>
          <cell r="F41">
            <v>4500</v>
          </cell>
          <cell r="G41">
            <v>144000</v>
          </cell>
          <cell r="H41">
            <v>0</v>
          </cell>
          <cell r="I41">
            <v>0</v>
          </cell>
          <cell r="J41">
            <v>4500</v>
          </cell>
          <cell r="K41">
            <v>144000</v>
          </cell>
          <cell r="L41">
            <v>0</v>
          </cell>
          <cell r="M41">
            <v>0</v>
          </cell>
        </row>
        <row r="42">
          <cell r="C42" t="str">
            <v>지주목삼발이대형</v>
          </cell>
          <cell r="D42">
            <v>2</v>
          </cell>
          <cell r="E42" t="str">
            <v>조</v>
          </cell>
          <cell r="F42">
            <v>6500</v>
          </cell>
          <cell r="G42">
            <v>13000</v>
          </cell>
          <cell r="H42">
            <v>0</v>
          </cell>
          <cell r="I42">
            <v>0</v>
          </cell>
          <cell r="J42">
            <v>6500</v>
          </cell>
          <cell r="K42">
            <v>13000</v>
          </cell>
          <cell r="L42">
            <v>0</v>
          </cell>
          <cell r="M42">
            <v>0</v>
          </cell>
        </row>
        <row r="43">
          <cell r="C43" t="str">
            <v>지주목철재지주대</v>
          </cell>
          <cell r="D43">
            <v>2</v>
          </cell>
          <cell r="E43" t="str">
            <v>조</v>
          </cell>
          <cell r="F43">
            <v>15000</v>
          </cell>
          <cell r="G43">
            <v>30000</v>
          </cell>
          <cell r="H43">
            <v>0</v>
          </cell>
          <cell r="I43">
            <v>0</v>
          </cell>
          <cell r="J43">
            <v>15000</v>
          </cell>
          <cell r="K43">
            <v>30000</v>
          </cell>
          <cell r="L43">
            <v>0</v>
          </cell>
          <cell r="M43">
            <v>0</v>
          </cell>
        </row>
        <row r="44">
          <cell r="C44" t="str">
            <v>부엽토유기질비료</v>
          </cell>
          <cell r="D44">
            <v>358</v>
          </cell>
          <cell r="E44" t="str">
            <v>kg</v>
          </cell>
          <cell r="F44">
            <v>180</v>
          </cell>
          <cell r="G44">
            <v>64440</v>
          </cell>
          <cell r="H44">
            <v>0</v>
          </cell>
          <cell r="I44">
            <v>0</v>
          </cell>
          <cell r="J44">
            <v>180</v>
          </cell>
          <cell r="K44">
            <v>64440</v>
          </cell>
          <cell r="L44">
            <v>0</v>
          </cell>
          <cell r="M44">
            <v>0</v>
          </cell>
        </row>
        <row r="45">
          <cell r="G45">
            <v>5227640</v>
          </cell>
          <cell r="I45">
            <v>705000</v>
          </cell>
          <cell r="K45">
            <v>4522640</v>
          </cell>
          <cell r="M45">
            <v>0</v>
          </cell>
        </row>
        <row r="56">
          <cell r="C56" t="str">
            <v>격자형파고라7500x2500</v>
          </cell>
          <cell r="D56">
            <v>1</v>
          </cell>
          <cell r="E56" t="str">
            <v>EA</v>
          </cell>
          <cell r="F56">
            <v>6300000</v>
          </cell>
          <cell r="G56">
            <v>6300000</v>
          </cell>
          <cell r="H56">
            <v>1500000</v>
          </cell>
          <cell r="I56">
            <v>1500000</v>
          </cell>
          <cell r="J56">
            <v>4800000</v>
          </cell>
          <cell r="K56">
            <v>4800000</v>
          </cell>
          <cell r="L56">
            <v>0</v>
          </cell>
          <cell r="M56">
            <v>0</v>
          </cell>
        </row>
        <row r="57">
          <cell r="C57" t="str">
            <v>원형플랜터(조적)H450,D2000</v>
          </cell>
          <cell r="D57">
            <v>2</v>
          </cell>
          <cell r="E57" t="str">
            <v>EA</v>
          </cell>
          <cell r="F57">
            <v>780000</v>
          </cell>
          <cell r="G57">
            <v>1560000</v>
          </cell>
          <cell r="H57">
            <v>280000</v>
          </cell>
          <cell r="I57">
            <v>560000</v>
          </cell>
          <cell r="J57">
            <v>500000</v>
          </cell>
          <cell r="K57">
            <v>1000000</v>
          </cell>
          <cell r="L57">
            <v>0</v>
          </cell>
          <cell r="M57">
            <v>0</v>
          </cell>
        </row>
        <row r="58">
          <cell r="C58" t="str">
            <v>앉음벽L3000</v>
          </cell>
          <cell r="D58">
            <v>2</v>
          </cell>
          <cell r="E58" t="str">
            <v>EA</v>
          </cell>
          <cell r="F58">
            <v>520000</v>
          </cell>
          <cell r="G58">
            <v>1040000</v>
          </cell>
          <cell r="H58">
            <v>170000</v>
          </cell>
          <cell r="I58">
            <v>340000</v>
          </cell>
          <cell r="J58">
            <v>350000</v>
          </cell>
          <cell r="K58">
            <v>700000</v>
          </cell>
          <cell r="L58">
            <v>0</v>
          </cell>
          <cell r="M58">
            <v>0</v>
          </cell>
        </row>
        <row r="59">
          <cell r="C59" t="str">
            <v>등의자W660xL1800</v>
          </cell>
          <cell r="D59">
            <v>3</v>
          </cell>
          <cell r="E59" t="str">
            <v>EA</v>
          </cell>
          <cell r="F59">
            <v>388000</v>
          </cell>
          <cell r="G59">
            <v>1164000</v>
          </cell>
          <cell r="H59">
            <v>38000</v>
          </cell>
          <cell r="I59">
            <v>114000</v>
          </cell>
          <cell r="J59">
            <v>350000</v>
          </cell>
          <cell r="K59">
            <v>1050000</v>
          </cell>
          <cell r="L59">
            <v>0</v>
          </cell>
          <cell r="M59">
            <v>0</v>
          </cell>
        </row>
        <row r="60">
          <cell r="C60" t="str">
            <v>점토벽돌포장230x114xT60,핑크</v>
          </cell>
          <cell r="D60">
            <v>49</v>
          </cell>
          <cell r="E60" t="str">
            <v>m2</v>
          </cell>
          <cell r="F60">
            <v>38000</v>
          </cell>
          <cell r="G60">
            <v>1862000</v>
          </cell>
          <cell r="H60">
            <v>7200</v>
          </cell>
          <cell r="I60">
            <v>352800</v>
          </cell>
          <cell r="J60">
            <v>30800</v>
          </cell>
          <cell r="K60">
            <v>1509200</v>
          </cell>
          <cell r="L60">
            <v>0</v>
          </cell>
          <cell r="M60">
            <v>0</v>
          </cell>
        </row>
        <row r="61">
          <cell r="C61" t="str">
            <v>점토벽돌포장230x114xT60,아이보리</v>
          </cell>
          <cell r="D61">
            <v>71</v>
          </cell>
          <cell r="E61" t="str">
            <v>m2</v>
          </cell>
          <cell r="F61">
            <v>38000</v>
          </cell>
          <cell r="G61">
            <v>2698000</v>
          </cell>
          <cell r="H61">
            <v>7200</v>
          </cell>
          <cell r="I61">
            <v>511200</v>
          </cell>
          <cell r="J61">
            <v>30800</v>
          </cell>
          <cell r="K61">
            <v>2186800</v>
          </cell>
          <cell r="L61">
            <v>0</v>
          </cell>
          <cell r="M61">
            <v>0</v>
          </cell>
        </row>
        <row r="62">
          <cell r="C62" t="str">
            <v>점토경계블럭230x114xT76</v>
          </cell>
          <cell r="D62">
            <v>71.3</v>
          </cell>
          <cell r="E62" t="str">
            <v>m</v>
          </cell>
          <cell r="F62">
            <v>43000</v>
          </cell>
          <cell r="G62">
            <v>3065900</v>
          </cell>
          <cell r="H62">
            <v>15000</v>
          </cell>
          <cell r="I62">
            <v>1069500</v>
          </cell>
          <cell r="J62">
            <v>28000</v>
          </cell>
          <cell r="K62">
            <v>1996400</v>
          </cell>
          <cell r="L62">
            <v>0</v>
          </cell>
          <cell r="M62">
            <v>0</v>
          </cell>
        </row>
        <row r="63">
          <cell r="G63">
            <v>17689900</v>
          </cell>
          <cell r="I63">
            <v>4447500</v>
          </cell>
          <cell r="K63">
            <v>13242400</v>
          </cell>
          <cell r="M63">
            <v>0</v>
          </cell>
        </row>
      </sheetData>
      <sheetData sheetId="12" refreshError="1">
        <row r="4">
          <cell r="D4">
            <v>1</v>
          </cell>
          <cell r="E4" t="str">
            <v>식</v>
          </cell>
          <cell r="G4">
            <v>2727000</v>
          </cell>
          <cell r="I4">
            <v>135000</v>
          </cell>
          <cell r="K4">
            <v>2592000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11975000</v>
          </cell>
          <cell r="I5">
            <v>2266200</v>
          </cell>
          <cell r="K5">
            <v>9708800</v>
          </cell>
          <cell r="M5">
            <v>0</v>
          </cell>
        </row>
        <row r="6">
          <cell r="G6">
            <v>14702000</v>
          </cell>
          <cell r="I6">
            <v>2401200</v>
          </cell>
          <cell r="K6">
            <v>12300800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1469839</v>
          </cell>
        </row>
        <row r="8">
          <cell r="G8">
            <v>16171839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홍단풍H3.0xR15</v>
          </cell>
          <cell r="D30">
            <v>3</v>
          </cell>
          <cell r="E30" t="str">
            <v>주</v>
          </cell>
          <cell r="F30">
            <v>900000</v>
          </cell>
          <cell r="G30">
            <v>2700000</v>
          </cell>
          <cell r="H30">
            <v>45000</v>
          </cell>
          <cell r="I30">
            <v>135000</v>
          </cell>
          <cell r="J30">
            <v>855000</v>
          </cell>
          <cell r="K30">
            <v>2565000</v>
          </cell>
          <cell r="L30">
            <v>0</v>
          </cell>
          <cell r="M30">
            <v>0</v>
          </cell>
        </row>
        <row r="31">
          <cell r="C31" t="str">
            <v>지주목삼발이소형</v>
          </cell>
          <cell r="D31">
            <v>3</v>
          </cell>
          <cell r="E31" t="str">
            <v>조</v>
          </cell>
          <cell r="F31">
            <v>4500</v>
          </cell>
          <cell r="G31">
            <v>13500</v>
          </cell>
          <cell r="H31">
            <v>0</v>
          </cell>
          <cell r="I31">
            <v>0</v>
          </cell>
          <cell r="J31">
            <v>4500</v>
          </cell>
          <cell r="K31">
            <v>13500</v>
          </cell>
          <cell r="L31">
            <v>0</v>
          </cell>
          <cell r="M31">
            <v>0</v>
          </cell>
        </row>
        <row r="32">
          <cell r="C32" t="str">
            <v>부엽토유기질비료</v>
          </cell>
          <cell r="D32">
            <v>75</v>
          </cell>
          <cell r="E32" t="str">
            <v>kg</v>
          </cell>
          <cell r="F32">
            <v>180</v>
          </cell>
          <cell r="G32">
            <v>13500</v>
          </cell>
          <cell r="H32">
            <v>0</v>
          </cell>
          <cell r="I32">
            <v>0</v>
          </cell>
          <cell r="J32">
            <v>180</v>
          </cell>
          <cell r="K32">
            <v>13500</v>
          </cell>
          <cell r="L32">
            <v>0</v>
          </cell>
          <cell r="M32">
            <v>0</v>
          </cell>
        </row>
        <row r="33">
          <cell r="G33">
            <v>2727000</v>
          </cell>
          <cell r="I33">
            <v>135000</v>
          </cell>
          <cell r="K33">
            <v>2592000</v>
          </cell>
          <cell r="M33">
            <v>0</v>
          </cell>
        </row>
        <row r="56">
          <cell r="C56" t="str">
            <v>사각파고라4000x4000</v>
          </cell>
          <cell r="D56">
            <v>1</v>
          </cell>
          <cell r="E56" t="str">
            <v>EA</v>
          </cell>
          <cell r="F56">
            <v>4500000</v>
          </cell>
          <cell r="G56">
            <v>4500000</v>
          </cell>
          <cell r="H56">
            <v>800000</v>
          </cell>
          <cell r="I56">
            <v>800000</v>
          </cell>
          <cell r="J56">
            <v>3700000</v>
          </cell>
          <cell r="K56">
            <v>3700000</v>
          </cell>
          <cell r="L56">
            <v>0</v>
          </cell>
          <cell r="M56">
            <v>0</v>
          </cell>
        </row>
        <row r="57">
          <cell r="C57" t="str">
            <v>평의자W460xL1800</v>
          </cell>
          <cell r="D57">
            <v>3</v>
          </cell>
          <cell r="E57" t="str">
            <v>EA</v>
          </cell>
          <cell r="F57">
            <v>235000</v>
          </cell>
          <cell r="G57">
            <v>705000</v>
          </cell>
          <cell r="H57">
            <v>55000</v>
          </cell>
          <cell r="I57">
            <v>165000</v>
          </cell>
          <cell r="J57">
            <v>180000</v>
          </cell>
          <cell r="K57">
            <v>540000</v>
          </cell>
          <cell r="L57">
            <v>0</v>
          </cell>
          <cell r="M57">
            <v>0</v>
          </cell>
        </row>
        <row r="58">
          <cell r="C58" t="str">
            <v>통돌벤치D400</v>
          </cell>
          <cell r="D58">
            <v>4</v>
          </cell>
          <cell r="E58" t="str">
            <v>EA</v>
          </cell>
          <cell r="F58">
            <v>255000</v>
          </cell>
          <cell r="G58">
            <v>1020000</v>
          </cell>
          <cell r="H58">
            <v>55000</v>
          </cell>
          <cell r="I58">
            <v>220000</v>
          </cell>
          <cell r="J58">
            <v>200000</v>
          </cell>
          <cell r="K58">
            <v>800000</v>
          </cell>
          <cell r="L58">
            <v>0</v>
          </cell>
          <cell r="M58">
            <v>0</v>
          </cell>
        </row>
        <row r="59">
          <cell r="C59" t="str">
            <v>수목보호홀덮개1370x1370</v>
          </cell>
          <cell r="D59">
            <v>3</v>
          </cell>
          <cell r="E59" t="str">
            <v>EA</v>
          </cell>
          <cell r="F59">
            <v>150000</v>
          </cell>
          <cell r="G59">
            <v>450000</v>
          </cell>
          <cell r="H59">
            <v>20000</v>
          </cell>
          <cell r="I59">
            <v>60000</v>
          </cell>
          <cell r="J59">
            <v>130000</v>
          </cell>
          <cell r="K59">
            <v>390000</v>
          </cell>
          <cell r="L59">
            <v>0</v>
          </cell>
          <cell r="M59">
            <v>0</v>
          </cell>
        </row>
        <row r="60">
          <cell r="C60" t="str">
            <v>점토벽돌포장230x114xT60,핑크</v>
          </cell>
          <cell r="D60">
            <v>39</v>
          </cell>
          <cell r="E60" t="str">
            <v>m2</v>
          </cell>
          <cell r="F60">
            <v>38000</v>
          </cell>
          <cell r="G60">
            <v>1482000</v>
          </cell>
          <cell r="H60">
            <v>7200</v>
          </cell>
          <cell r="I60">
            <v>280800</v>
          </cell>
          <cell r="J60">
            <v>30800</v>
          </cell>
          <cell r="K60">
            <v>1201200</v>
          </cell>
          <cell r="L60">
            <v>0</v>
          </cell>
          <cell r="M60">
            <v>0</v>
          </cell>
        </row>
        <row r="61">
          <cell r="C61" t="str">
            <v>점토벽돌포장230x114xT60,아이보리</v>
          </cell>
          <cell r="D61">
            <v>97</v>
          </cell>
          <cell r="E61" t="str">
            <v>m2</v>
          </cell>
          <cell r="F61">
            <v>38000</v>
          </cell>
          <cell r="G61">
            <v>3686000</v>
          </cell>
          <cell r="H61">
            <v>7200</v>
          </cell>
          <cell r="I61">
            <v>698400</v>
          </cell>
          <cell r="J61">
            <v>30800</v>
          </cell>
          <cell r="K61">
            <v>2987600</v>
          </cell>
          <cell r="L61">
            <v>0</v>
          </cell>
          <cell r="M61">
            <v>0</v>
          </cell>
        </row>
        <row r="62">
          <cell r="C62" t="str">
            <v>포장경계석120x120x1000,직선</v>
          </cell>
          <cell r="D62">
            <v>6</v>
          </cell>
          <cell r="E62" t="str">
            <v>m</v>
          </cell>
          <cell r="F62">
            <v>22000</v>
          </cell>
          <cell r="G62">
            <v>132000</v>
          </cell>
          <cell r="H62">
            <v>7000</v>
          </cell>
          <cell r="I62">
            <v>42000</v>
          </cell>
          <cell r="J62">
            <v>15000</v>
          </cell>
          <cell r="K62">
            <v>90000</v>
          </cell>
          <cell r="L62">
            <v>0</v>
          </cell>
          <cell r="M62">
            <v>0</v>
          </cell>
        </row>
        <row r="63">
          <cell r="G63">
            <v>11975000</v>
          </cell>
          <cell r="I63">
            <v>2266200</v>
          </cell>
          <cell r="K63">
            <v>9708800</v>
          </cell>
          <cell r="M63">
            <v>0</v>
          </cell>
        </row>
      </sheetData>
      <sheetData sheetId="13" refreshError="1">
        <row r="4">
          <cell r="D4">
            <v>1</v>
          </cell>
          <cell r="E4" t="str">
            <v>식</v>
          </cell>
          <cell r="G4">
            <v>2820700</v>
          </cell>
          <cell r="I4">
            <v>47000</v>
          </cell>
          <cell r="K4">
            <v>2773700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10902400</v>
          </cell>
          <cell r="I5">
            <v>2647300</v>
          </cell>
          <cell r="K5">
            <v>8255100</v>
          </cell>
          <cell r="M5">
            <v>0</v>
          </cell>
        </row>
        <row r="6">
          <cell r="G6">
            <v>13723100</v>
          </cell>
          <cell r="I6">
            <v>2694300</v>
          </cell>
          <cell r="K6">
            <v>11028800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1371973</v>
          </cell>
        </row>
        <row r="8">
          <cell r="G8">
            <v>15095073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섬잣나무(조형)H3.5xW1.8</v>
          </cell>
          <cell r="D30">
            <v>1</v>
          </cell>
          <cell r="E30" t="str">
            <v>주</v>
          </cell>
          <cell r="F30">
            <v>2677000</v>
          </cell>
          <cell r="G30">
            <v>2677000</v>
          </cell>
          <cell r="H30">
            <v>17000</v>
          </cell>
          <cell r="I30">
            <v>17000</v>
          </cell>
          <cell r="J30">
            <v>2660000</v>
          </cell>
          <cell r="K30">
            <v>2660000</v>
          </cell>
          <cell r="L30">
            <v>0</v>
          </cell>
          <cell r="M30">
            <v>0</v>
          </cell>
        </row>
        <row r="31">
          <cell r="C31" t="str">
            <v>청단풍H2.0xR6</v>
          </cell>
          <cell r="D31">
            <v>3</v>
          </cell>
          <cell r="E31" t="str">
            <v>주</v>
          </cell>
          <cell r="F31">
            <v>40400</v>
          </cell>
          <cell r="G31">
            <v>121200</v>
          </cell>
          <cell r="H31">
            <v>10000</v>
          </cell>
          <cell r="I31">
            <v>30000</v>
          </cell>
          <cell r="J31">
            <v>30400</v>
          </cell>
          <cell r="K31">
            <v>91200</v>
          </cell>
          <cell r="L31">
            <v>0</v>
          </cell>
          <cell r="M31">
            <v>0</v>
          </cell>
        </row>
        <row r="32">
          <cell r="C32" t="str">
            <v>지주목삼발이소형</v>
          </cell>
          <cell r="D32">
            <v>4</v>
          </cell>
          <cell r="E32" t="str">
            <v>조</v>
          </cell>
          <cell r="F32">
            <v>4500</v>
          </cell>
          <cell r="G32">
            <v>18000</v>
          </cell>
          <cell r="H32">
            <v>0</v>
          </cell>
          <cell r="I32">
            <v>0</v>
          </cell>
          <cell r="J32">
            <v>4500</v>
          </cell>
          <cell r="K32">
            <v>18000</v>
          </cell>
          <cell r="L32">
            <v>0</v>
          </cell>
          <cell r="M32">
            <v>0</v>
          </cell>
        </row>
        <row r="33">
          <cell r="C33" t="str">
            <v>부엽토유기질비료</v>
          </cell>
          <cell r="D33">
            <v>25</v>
          </cell>
          <cell r="E33" t="str">
            <v>kg</v>
          </cell>
          <cell r="F33">
            <v>180</v>
          </cell>
          <cell r="G33">
            <v>4500</v>
          </cell>
          <cell r="H33">
            <v>0</v>
          </cell>
          <cell r="I33">
            <v>0</v>
          </cell>
          <cell r="J33">
            <v>180</v>
          </cell>
          <cell r="K33">
            <v>4500</v>
          </cell>
          <cell r="L33">
            <v>0</v>
          </cell>
          <cell r="M33">
            <v>0</v>
          </cell>
        </row>
        <row r="34">
          <cell r="G34">
            <v>2820700</v>
          </cell>
          <cell r="I34">
            <v>47000</v>
          </cell>
          <cell r="K34">
            <v>2773700</v>
          </cell>
          <cell r="M34">
            <v>0</v>
          </cell>
        </row>
        <row r="56">
          <cell r="C56" t="str">
            <v>격자형파고라4000x4000</v>
          </cell>
          <cell r="D56">
            <v>1</v>
          </cell>
          <cell r="E56" t="str">
            <v>EA</v>
          </cell>
          <cell r="F56">
            <v>4460000</v>
          </cell>
          <cell r="G56">
            <v>4460000</v>
          </cell>
          <cell r="H56">
            <v>860000</v>
          </cell>
          <cell r="I56">
            <v>860000</v>
          </cell>
          <cell r="J56">
            <v>3600000</v>
          </cell>
          <cell r="K56">
            <v>3600000</v>
          </cell>
          <cell r="L56">
            <v>0</v>
          </cell>
          <cell r="M56">
            <v>0</v>
          </cell>
        </row>
        <row r="57">
          <cell r="C57" t="str">
            <v>평의자W460xL1800</v>
          </cell>
          <cell r="D57">
            <v>3</v>
          </cell>
          <cell r="E57" t="str">
            <v>EA</v>
          </cell>
          <cell r="F57">
            <v>235000</v>
          </cell>
          <cell r="G57">
            <v>705000</v>
          </cell>
          <cell r="H57">
            <v>55000</v>
          </cell>
          <cell r="I57">
            <v>165000</v>
          </cell>
          <cell r="J57">
            <v>180000</v>
          </cell>
          <cell r="K57">
            <v>540000</v>
          </cell>
          <cell r="L57">
            <v>0</v>
          </cell>
          <cell r="M57">
            <v>0</v>
          </cell>
        </row>
        <row r="58">
          <cell r="C58" t="str">
            <v>트랠리스H1200</v>
          </cell>
          <cell r="D58">
            <v>13.2</v>
          </cell>
          <cell r="E58" t="str">
            <v>m</v>
          </cell>
          <cell r="F58">
            <v>165000</v>
          </cell>
          <cell r="G58">
            <v>2178000</v>
          </cell>
          <cell r="H58">
            <v>55000</v>
          </cell>
          <cell r="I58">
            <v>726000</v>
          </cell>
          <cell r="J58">
            <v>110000</v>
          </cell>
          <cell r="K58">
            <v>1452000</v>
          </cell>
          <cell r="L58">
            <v>0</v>
          </cell>
          <cell r="M58">
            <v>0</v>
          </cell>
        </row>
        <row r="59">
          <cell r="C59" t="str">
            <v>산석계단3단</v>
          </cell>
          <cell r="D59">
            <v>1</v>
          </cell>
          <cell r="E59" t="str">
            <v>개소</v>
          </cell>
          <cell r="F59">
            <v>259000</v>
          </cell>
          <cell r="G59">
            <v>259000</v>
          </cell>
          <cell r="H59">
            <v>59000</v>
          </cell>
          <cell r="I59">
            <v>59000</v>
          </cell>
          <cell r="J59">
            <v>200000</v>
          </cell>
          <cell r="K59">
            <v>200000</v>
          </cell>
          <cell r="L59">
            <v>0</v>
          </cell>
          <cell r="M59">
            <v>0</v>
          </cell>
        </row>
        <row r="60">
          <cell r="C60" t="str">
            <v>점토벽돌포장230x114xT60,핑크</v>
          </cell>
          <cell r="D60">
            <v>5</v>
          </cell>
          <cell r="E60" t="str">
            <v>m2</v>
          </cell>
          <cell r="F60">
            <v>38000</v>
          </cell>
          <cell r="G60">
            <v>190000</v>
          </cell>
          <cell r="H60">
            <v>7200</v>
          </cell>
          <cell r="I60">
            <v>36000</v>
          </cell>
          <cell r="J60">
            <v>30800</v>
          </cell>
          <cell r="K60">
            <v>154000</v>
          </cell>
          <cell r="L60">
            <v>0</v>
          </cell>
          <cell r="M60">
            <v>0</v>
          </cell>
        </row>
        <row r="61">
          <cell r="C61" t="str">
            <v>점토벽돌포장230x114xT60,아이보리</v>
          </cell>
          <cell r="D61">
            <v>45</v>
          </cell>
          <cell r="E61" t="str">
            <v>m2</v>
          </cell>
          <cell r="F61">
            <v>38000</v>
          </cell>
          <cell r="G61">
            <v>1710000</v>
          </cell>
          <cell r="H61">
            <v>7200</v>
          </cell>
          <cell r="I61">
            <v>324000</v>
          </cell>
          <cell r="J61">
            <v>30800</v>
          </cell>
          <cell r="K61">
            <v>1386000</v>
          </cell>
          <cell r="L61">
            <v>0</v>
          </cell>
          <cell r="M61">
            <v>0</v>
          </cell>
        </row>
        <row r="62">
          <cell r="C62" t="str">
            <v>점토경계블럭230x114xT76</v>
          </cell>
          <cell r="D62">
            <v>24.5</v>
          </cell>
          <cell r="E62" t="str">
            <v>m</v>
          </cell>
          <cell r="F62">
            <v>43000</v>
          </cell>
          <cell r="G62">
            <v>1053500</v>
          </cell>
          <cell r="H62">
            <v>15000</v>
          </cell>
          <cell r="I62">
            <v>367500</v>
          </cell>
          <cell r="J62">
            <v>28000</v>
          </cell>
          <cell r="K62">
            <v>686000</v>
          </cell>
          <cell r="L62">
            <v>0</v>
          </cell>
          <cell r="M62">
            <v>0</v>
          </cell>
        </row>
        <row r="63">
          <cell r="C63" t="str">
            <v>녹지경계석150x150x1000,직선</v>
          </cell>
          <cell r="D63">
            <v>14.2</v>
          </cell>
          <cell r="E63" t="str">
            <v>m</v>
          </cell>
          <cell r="F63">
            <v>19500</v>
          </cell>
          <cell r="G63">
            <v>276900</v>
          </cell>
          <cell r="H63">
            <v>6500</v>
          </cell>
          <cell r="I63">
            <v>92300</v>
          </cell>
          <cell r="J63">
            <v>13000</v>
          </cell>
          <cell r="K63">
            <v>184600</v>
          </cell>
          <cell r="L63">
            <v>0</v>
          </cell>
          <cell r="M63">
            <v>0</v>
          </cell>
        </row>
        <row r="64">
          <cell r="C64" t="str">
            <v>녹지경계석150x150x1000,곡선</v>
          </cell>
          <cell r="D64">
            <v>2.5</v>
          </cell>
          <cell r="E64" t="str">
            <v>m</v>
          </cell>
          <cell r="F64">
            <v>28000</v>
          </cell>
          <cell r="G64">
            <v>70000</v>
          </cell>
          <cell r="H64">
            <v>7000</v>
          </cell>
          <cell r="I64">
            <v>17500</v>
          </cell>
          <cell r="J64">
            <v>21000</v>
          </cell>
          <cell r="K64">
            <v>52500</v>
          </cell>
          <cell r="L64">
            <v>0</v>
          </cell>
          <cell r="M64">
            <v>0</v>
          </cell>
        </row>
        <row r="65">
          <cell r="G65">
            <v>10902400</v>
          </cell>
          <cell r="I65">
            <v>2647300</v>
          </cell>
          <cell r="K65">
            <v>8255100</v>
          </cell>
          <cell r="M65">
            <v>0</v>
          </cell>
        </row>
      </sheetData>
      <sheetData sheetId="14" refreshError="1">
        <row r="4">
          <cell r="D4">
            <v>1</v>
          </cell>
          <cell r="E4" t="str">
            <v>식</v>
          </cell>
          <cell r="G4">
            <v>185600</v>
          </cell>
          <cell r="I4">
            <v>35000</v>
          </cell>
          <cell r="K4">
            <v>150600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14074300</v>
          </cell>
          <cell r="I5">
            <v>3755700</v>
          </cell>
          <cell r="K5">
            <v>10318600</v>
          </cell>
          <cell r="M5">
            <v>0</v>
          </cell>
        </row>
        <row r="6">
          <cell r="G6">
            <v>14259900</v>
          </cell>
          <cell r="I6">
            <v>3790700</v>
          </cell>
          <cell r="K6">
            <v>10469200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1425640</v>
          </cell>
        </row>
        <row r="8">
          <cell r="G8">
            <v>15685540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자목련H3.5xR12</v>
          </cell>
          <cell r="D30">
            <v>1</v>
          </cell>
          <cell r="E30" t="str">
            <v>주</v>
          </cell>
          <cell r="F30">
            <v>177500</v>
          </cell>
          <cell r="G30">
            <v>177500</v>
          </cell>
          <cell r="H30">
            <v>35000</v>
          </cell>
          <cell r="I30">
            <v>35000</v>
          </cell>
          <cell r="J30">
            <v>142500</v>
          </cell>
          <cell r="K30">
            <v>142500</v>
          </cell>
          <cell r="L30">
            <v>0</v>
          </cell>
          <cell r="M30">
            <v>0</v>
          </cell>
        </row>
        <row r="31">
          <cell r="C31" t="str">
            <v>지주목삼발이소형</v>
          </cell>
          <cell r="D31">
            <v>1</v>
          </cell>
          <cell r="E31" t="str">
            <v>조</v>
          </cell>
          <cell r="F31">
            <v>4500</v>
          </cell>
          <cell r="G31">
            <v>4500</v>
          </cell>
          <cell r="H31">
            <v>0</v>
          </cell>
          <cell r="I31">
            <v>0</v>
          </cell>
          <cell r="J31">
            <v>4500</v>
          </cell>
          <cell r="K31">
            <v>4500</v>
          </cell>
          <cell r="L31">
            <v>0</v>
          </cell>
          <cell r="M31">
            <v>0</v>
          </cell>
        </row>
        <row r="32">
          <cell r="C32" t="str">
            <v>부엽토유기질비료</v>
          </cell>
          <cell r="D32">
            <v>20</v>
          </cell>
          <cell r="E32" t="str">
            <v>kg</v>
          </cell>
          <cell r="F32">
            <v>180</v>
          </cell>
          <cell r="G32">
            <v>3600</v>
          </cell>
          <cell r="H32">
            <v>0</v>
          </cell>
          <cell r="I32">
            <v>0</v>
          </cell>
          <cell r="J32">
            <v>180</v>
          </cell>
          <cell r="K32">
            <v>3600</v>
          </cell>
          <cell r="L32">
            <v>0</v>
          </cell>
          <cell r="M32">
            <v>0</v>
          </cell>
        </row>
        <row r="33">
          <cell r="G33">
            <v>185600</v>
          </cell>
          <cell r="I33">
            <v>35000</v>
          </cell>
          <cell r="K33">
            <v>150600</v>
          </cell>
          <cell r="M33">
            <v>0</v>
          </cell>
        </row>
        <row r="56">
          <cell r="C56" t="str">
            <v>격자프레임H2500,W3500</v>
          </cell>
          <cell r="D56">
            <v>1</v>
          </cell>
          <cell r="E56" t="str">
            <v>EA</v>
          </cell>
          <cell r="F56">
            <v>2650000</v>
          </cell>
          <cell r="G56">
            <v>2650000</v>
          </cell>
          <cell r="H56">
            <v>550000</v>
          </cell>
          <cell r="I56">
            <v>550000</v>
          </cell>
          <cell r="J56">
            <v>2100000</v>
          </cell>
          <cell r="K56">
            <v>2100000</v>
          </cell>
          <cell r="L56">
            <v>0</v>
          </cell>
          <cell r="M56">
            <v>0</v>
          </cell>
        </row>
        <row r="57">
          <cell r="C57" t="str">
            <v>등의자W660xL1800</v>
          </cell>
          <cell r="D57">
            <v>2</v>
          </cell>
          <cell r="E57" t="str">
            <v>EA</v>
          </cell>
          <cell r="F57">
            <v>388000</v>
          </cell>
          <cell r="G57">
            <v>776000</v>
          </cell>
          <cell r="H57">
            <v>38000</v>
          </cell>
          <cell r="I57">
            <v>76000</v>
          </cell>
          <cell r="J57">
            <v>350000</v>
          </cell>
          <cell r="K57">
            <v>700000</v>
          </cell>
          <cell r="L57">
            <v>0</v>
          </cell>
          <cell r="M57">
            <v>0</v>
          </cell>
        </row>
        <row r="58">
          <cell r="C58" t="str">
            <v>플랜터H600,W400</v>
          </cell>
          <cell r="D58">
            <v>26</v>
          </cell>
          <cell r="E58" t="str">
            <v>m</v>
          </cell>
          <cell r="F58">
            <v>217000</v>
          </cell>
          <cell r="G58">
            <v>5642000</v>
          </cell>
          <cell r="H58">
            <v>77000</v>
          </cell>
          <cell r="I58">
            <v>2002000</v>
          </cell>
          <cell r="J58">
            <v>140000</v>
          </cell>
          <cell r="K58">
            <v>3640000</v>
          </cell>
          <cell r="L58">
            <v>0</v>
          </cell>
          <cell r="M58">
            <v>0</v>
          </cell>
        </row>
        <row r="59">
          <cell r="C59" t="str">
            <v>원형수목보호홀덮개D1500</v>
          </cell>
          <cell r="D59">
            <v>2</v>
          </cell>
          <cell r="E59" t="str">
            <v>EA</v>
          </cell>
          <cell r="F59">
            <v>210000</v>
          </cell>
          <cell r="G59">
            <v>420000</v>
          </cell>
          <cell r="H59">
            <v>40000</v>
          </cell>
          <cell r="I59">
            <v>80000</v>
          </cell>
          <cell r="J59">
            <v>170000</v>
          </cell>
          <cell r="K59">
            <v>340000</v>
          </cell>
          <cell r="L59">
            <v>0</v>
          </cell>
          <cell r="M59">
            <v>0</v>
          </cell>
        </row>
        <row r="60">
          <cell r="C60" t="str">
            <v>점토벽돌포장230x114xT60,핑크</v>
          </cell>
          <cell r="D60">
            <v>16</v>
          </cell>
          <cell r="E60" t="str">
            <v>m2</v>
          </cell>
          <cell r="F60">
            <v>38000</v>
          </cell>
          <cell r="G60">
            <v>608000</v>
          </cell>
          <cell r="H60">
            <v>7200</v>
          </cell>
          <cell r="I60">
            <v>115200</v>
          </cell>
          <cell r="J60">
            <v>30800</v>
          </cell>
          <cell r="K60">
            <v>492800</v>
          </cell>
          <cell r="L60">
            <v>0</v>
          </cell>
          <cell r="M60">
            <v>0</v>
          </cell>
        </row>
        <row r="61">
          <cell r="C61" t="str">
            <v>점토벽돌포장230x114xT60,아이보리</v>
          </cell>
          <cell r="D61">
            <v>74</v>
          </cell>
          <cell r="E61" t="str">
            <v>m2</v>
          </cell>
          <cell r="F61">
            <v>38000</v>
          </cell>
          <cell r="G61">
            <v>2812000</v>
          </cell>
          <cell r="H61">
            <v>7200</v>
          </cell>
          <cell r="I61">
            <v>532800</v>
          </cell>
          <cell r="J61">
            <v>30800</v>
          </cell>
          <cell r="K61">
            <v>2279200</v>
          </cell>
          <cell r="L61">
            <v>0</v>
          </cell>
          <cell r="M61">
            <v>0</v>
          </cell>
        </row>
        <row r="62">
          <cell r="C62" t="str">
            <v>점토경계블럭230x114xT76</v>
          </cell>
          <cell r="D62">
            <v>21.7</v>
          </cell>
          <cell r="E62" t="str">
            <v>m</v>
          </cell>
          <cell r="F62">
            <v>43000</v>
          </cell>
          <cell r="G62">
            <v>933100</v>
          </cell>
          <cell r="H62">
            <v>15000</v>
          </cell>
          <cell r="I62">
            <v>325500</v>
          </cell>
          <cell r="J62">
            <v>28000</v>
          </cell>
          <cell r="K62">
            <v>607600</v>
          </cell>
          <cell r="L62">
            <v>0</v>
          </cell>
          <cell r="M62">
            <v>0</v>
          </cell>
        </row>
        <row r="63">
          <cell r="C63" t="str">
            <v>포장경계석120x120x1000,직선</v>
          </cell>
          <cell r="D63">
            <v>10.6</v>
          </cell>
          <cell r="E63" t="str">
            <v>m</v>
          </cell>
          <cell r="F63">
            <v>22000</v>
          </cell>
          <cell r="G63">
            <v>233200</v>
          </cell>
          <cell r="H63">
            <v>7000</v>
          </cell>
          <cell r="I63">
            <v>74200</v>
          </cell>
          <cell r="J63">
            <v>15000</v>
          </cell>
          <cell r="K63">
            <v>159000</v>
          </cell>
          <cell r="L63">
            <v>0</v>
          </cell>
          <cell r="M63">
            <v>0</v>
          </cell>
        </row>
        <row r="64">
          <cell r="G64">
            <v>14074300</v>
          </cell>
          <cell r="I64">
            <v>3755700</v>
          </cell>
          <cell r="K64">
            <v>10318600</v>
          </cell>
          <cell r="M64">
            <v>0</v>
          </cell>
        </row>
      </sheetData>
      <sheetData sheetId="15" refreshError="1">
        <row r="4">
          <cell r="D4">
            <v>1</v>
          </cell>
          <cell r="E4" t="str">
            <v>식</v>
          </cell>
          <cell r="G4">
            <v>10932100</v>
          </cell>
          <cell r="I4">
            <v>2624380</v>
          </cell>
          <cell r="K4">
            <v>8294720</v>
          </cell>
          <cell r="M4">
            <v>13000</v>
          </cell>
        </row>
        <row r="5">
          <cell r="G5">
            <v>10932100</v>
          </cell>
          <cell r="I5">
            <v>2624380</v>
          </cell>
          <cell r="K5">
            <v>8294720</v>
          </cell>
          <cell r="M5">
            <v>13000</v>
          </cell>
        </row>
        <row r="6">
          <cell r="D6">
            <v>1</v>
          </cell>
          <cell r="E6" t="str">
            <v>식</v>
          </cell>
          <cell r="G6">
            <v>1092941</v>
          </cell>
        </row>
        <row r="7">
          <cell r="G7">
            <v>12025041</v>
          </cell>
        </row>
        <row r="8">
          <cell r="G8" t="str">
            <v>(V.A.T별도)</v>
          </cell>
        </row>
        <row r="30">
          <cell r="C30" t="str">
            <v>통과형파고라D4000</v>
          </cell>
          <cell r="D30">
            <v>1</v>
          </cell>
          <cell r="E30" t="str">
            <v>EA</v>
          </cell>
          <cell r="F30">
            <v>4300000</v>
          </cell>
          <cell r="G30">
            <v>4300000</v>
          </cell>
          <cell r="H30">
            <v>800000</v>
          </cell>
          <cell r="I30">
            <v>800000</v>
          </cell>
          <cell r="J30">
            <v>3500000</v>
          </cell>
          <cell r="K30">
            <v>3500000</v>
          </cell>
          <cell r="L30">
            <v>0</v>
          </cell>
          <cell r="M30">
            <v>0</v>
          </cell>
        </row>
        <row r="31">
          <cell r="C31" t="str">
            <v>원형의자W400xD2000</v>
          </cell>
          <cell r="D31">
            <v>1</v>
          </cell>
          <cell r="E31" t="str">
            <v>EA</v>
          </cell>
          <cell r="F31">
            <v>1000000</v>
          </cell>
          <cell r="G31">
            <v>1000000</v>
          </cell>
          <cell r="H31">
            <v>170000</v>
          </cell>
          <cell r="I31">
            <v>170000</v>
          </cell>
          <cell r="J31">
            <v>830000</v>
          </cell>
          <cell r="K31">
            <v>830000</v>
          </cell>
          <cell r="L31">
            <v>0</v>
          </cell>
          <cell r="M31">
            <v>0</v>
          </cell>
        </row>
        <row r="32">
          <cell r="C32" t="str">
            <v>통돌벤치450x450</v>
          </cell>
          <cell r="D32">
            <v>5</v>
          </cell>
          <cell r="E32" t="str">
            <v>EA</v>
          </cell>
          <cell r="F32">
            <v>255000</v>
          </cell>
          <cell r="G32">
            <v>1275000</v>
          </cell>
          <cell r="H32">
            <v>55000</v>
          </cell>
          <cell r="I32">
            <v>275000</v>
          </cell>
          <cell r="J32">
            <v>200000</v>
          </cell>
          <cell r="K32">
            <v>1000000</v>
          </cell>
          <cell r="L32">
            <v>0</v>
          </cell>
          <cell r="M32">
            <v>0</v>
          </cell>
        </row>
        <row r="33">
          <cell r="C33" t="str">
            <v>마사토포장THK150</v>
          </cell>
          <cell r="D33">
            <v>130</v>
          </cell>
          <cell r="E33" t="str">
            <v>m2</v>
          </cell>
          <cell r="F33">
            <v>6500</v>
          </cell>
          <cell r="G33">
            <v>845000</v>
          </cell>
          <cell r="H33">
            <v>4000</v>
          </cell>
          <cell r="I33">
            <v>520000</v>
          </cell>
          <cell r="J33">
            <v>2400</v>
          </cell>
          <cell r="K33">
            <v>312000</v>
          </cell>
          <cell r="L33">
            <v>100</v>
          </cell>
          <cell r="M33">
            <v>13000</v>
          </cell>
        </row>
        <row r="34">
          <cell r="C34" t="str">
            <v>점토벽돌포장230x114xT60,핑크</v>
          </cell>
          <cell r="D34">
            <v>30.2</v>
          </cell>
          <cell r="E34" t="str">
            <v>m2</v>
          </cell>
          <cell r="F34">
            <v>38000</v>
          </cell>
          <cell r="G34">
            <v>1147600</v>
          </cell>
          <cell r="H34">
            <v>7200</v>
          </cell>
          <cell r="I34">
            <v>217440</v>
          </cell>
          <cell r="J34">
            <v>30800</v>
          </cell>
          <cell r="K34">
            <v>930160</v>
          </cell>
          <cell r="L34">
            <v>0</v>
          </cell>
          <cell r="M34">
            <v>0</v>
          </cell>
        </row>
        <row r="35">
          <cell r="C35" t="str">
            <v>점토벽돌포장230x114xT60,아이보리</v>
          </cell>
          <cell r="D35">
            <v>30.2</v>
          </cell>
          <cell r="E35" t="str">
            <v>m2</v>
          </cell>
          <cell r="F35">
            <v>38000</v>
          </cell>
          <cell r="G35">
            <v>1147600</v>
          </cell>
          <cell r="H35">
            <v>7200</v>
          </cell>
          <cell r="I35">
            <v>217440</v>
          </cell>
          <cell r="J35">
            <v>30800</v>
          </cell>
          <cell r="K35">
            <v>930160</v>
          </cell>
          <cell r="L35">
            <v>0</v>
          </cell>
          <cell r="M35">
            <v>0</v>
          </cell>
        </row>
        <row r="36">
          <cell r="C36" t="str">
            <v>점토경계블럭230x114xT76</v>
          </cell>
          <cell r="D36">
            <v>28.3</v>
          </cell>
          <cell r="E36" t="str">
            <v>m</v>
          </cell>
          <cell r="F36">
            <v>43000</v>
          </cell>
          <cell r="G36">
            <v>1216900</v>
          </cell>
          <cell r="H36">
            <v>15000</v>
          </cell>
          <cell r="I36">
            <v>424500</v>
          </cell>
          <cell r="J36">
            <v>28000</v>
          </cell>
          <cell r="K36">
            <v>792400</v>
          </cell>
          <cell r="L36">
            <v>0</v>
          </cell>
          <cell r="M36">
            <v>0</v>
          </cell>
        </row>
        <row r="37">
          <cell r="G37">
            <v>10932100</v>
          </cell>
          <cell r="I37">
            <v>2624380</v>
          </cell>
          <cell r="K37">
            <v>8294720</v>
          </cell>
          <cell r="M37">
            <v>13000</v>
          </cell>
        </row>
      </sheetData>
      <sheetData sheetId="16" refreshError="1">
        <row r="4">
          <cell r="D4">
            <v>1</v>
          </cell>
          <cell r="E4" t="str">
            <v>식</v>
          </cell>
          <cell r="G4">
            <v>8867900</v>
          </cell>
          <cell r="I4">
            <v>1848300</v>
          </cell>
          <cell r="K4">
            <v>7019600</v>
          </cell>
          <cell r="M4">
            <v>0</v>
          </cell>
        </row>
        <row r="5">
          <cell r="G5">
            <v>8867900</v>
          </cell>
          <cell r="I5">
            <v>1848300</v>
          </cell>
          <cell r="K5">
            <v>7019600</v>
          </cell>
          <cell r="M5">
            <v>0</v>
          </cell>
        </row>
        <row r="6">
          <cell r="D6">
            <v>1</v>
          </cell>
          <cell r="E6" t="str">
            <v>식</v>
          </cell>
          <cell r="G6">
            <v>886572</v>
          </cell>
        </row>
        <row r="7">
          <cell r="G7">
            <v>9754472</v>
          </cell>
        </row>
        <row r="8">
          <cell r="G8" t="str">
            <v>(V.A.T별도)</v>
          </cell>
        </row>
        <row r="30">
          <cell r="C30" t="str">
            <v>격자형파고라5000x2500</v>
          </cell>
          <cell r="D30">
            <v>1</v>
          </cell>
          <cell r="E30" t="str">
            <v>EA</v>
          </cell>
          <cell r="F30">
            <v>4800000</v>
          </cell>
          <cell r="G30">
            <v>4800000</v>
          </cell>
          <cell r="H30">
            <v>950000</v>
          </cell>
          <cell r="I30">
            <v>950000</v>
          </cell>
          <cell r="J30">
            <v>3850000</v>
          </cell>
          <cell r="K30">
            <v>3850000</v>
          </cell>
          <cell r="L30">
            <v>0</v>
          </cell>
          <cell r="M30">
            <v>0</v>
          </cell>
        </row>
        <row r="31">
          <cell r="C31" t="str">
            <v>등의자W660xL1800</v>
          </cell>
          <cell r="D31">
            <v>2</v>
          </cell>
          <cell r="E31" t="str">
            <v>EA</v>
          </cell>
          <cell r="F31">
            <v>388000</v>
          </cell>
          <cell r="G31">
            <v>776000</v>
          </cell>
          <cell r="H31">
            <v>38000</v>
          </cell>
          <cell r="I31">
            <v>76000</v>
          </cell>
          <cell r="J31">
            <v>350000</v>
          </cell>
          <cell r="K31">
            <v>700000</v>
          </cell>
          <cell r="L31">
            <v>0</v>
          </cell>
          <cell r="M31">
            <v>0</v>
          </cell>
        </row>
        <row r="32">
          <cell r="C32" t="str">
            <v>WOOD FENCEH1200</v>
          </cell>
          <cell r="D32">
            <v>6</v>
          </cell>
          <cell r="E32" t="str">
            <v>m</v>
          </cell>
          <cell r="F32">
            <v>100000</v>
          </cell>
          <cell r="G32">
            <v>600000</v>
          </cell>
          <cell r="H32">
            <v>30000</v>
          </cell>
          <cell r="I32">
            <v>180000</v>
          </cell>
          <cell r="J32">
            <v>70000</v>
          </cell>
          <cell r="K32">
            <v>420000</v>
          </cell>
          <cell r="L32">
            <v>0</v>
          </cell>
          <cell r="M32">
            <v>0</v>
          </cell>
        </row>
        <row r="33">
          <cell r="C33" t="str">
            <v>점토벽돌포장230x114xT60,핑크</v>
          </cell>
          <cell r="D33">
            <v>8</v>
          </cell>
          <cell r="E33" t="str">
            <v>m2</v>
          </cell>
          <cell r="F33">
            <v>38000</v>
          </cell>
          <cell r="G33">
            <v>304000</v>
          </cell>
          <cell r="H33">
            <v>7200</v>
          </cell>
          <cell r="I33">
            <v>57600</v>
          </cell>
          <cell r="J33">
            <v>30800</v>
          </cell>
          <cell r="K33">
            <v>246400</v>
          </cell>
          <cell r="L33">
            <v>0</v>
          </cell>
          <cell r="M33">
            <v>0</v>
          </cell>
        </row>
        <row r="34">
          <cell r="C34" t="str">
            <v>점토벽돌포장230x114xT60,아이보리</v>
          </cell>
          <cell r="D34">
            <v>41</v>
          </cell>
          <cell r="E34" t="str">
            <v>m2</v>
          </cell>
          <cell r="F34">
            <v>38000</v>
          </cell>
          <cell r="G34">
            <v>1558000</v>
          </cell>
          <cell r="H34">
            <v>7200</v>
          </cell>
          <cell r="I34">
            <v>295200</v>
          </cell>
          <cell r="J34">
            <v>30800</v>
          </cell>
          <cell r="K34">
            <v>1262800</v>
          </cell>
          <cell r="L34">
            <v>0</v>
          </cell>
          <cell r="M34">
            <v>0</v>
          </cell>
        </row>
        <row r="35">
          <cell r="C35" t="str">
            <v>점토경계블럭230x114xT76</v>
          </cell>
          <cell r="D35">
            <v>19.3</v>
          </cell>
          <cell r="E35" t="str">
            <v>m</v>
          </cell>
          <cell r="F35">
            <v>43000</v>
          </cell>
          <cell r="G35">
            <v>829900</v>
          </cell>
          <cell r="H35">
            <v>15000</v>
          </cell>
          <cell r="I35">
            <v>289500</v>
          </cell>
          <cell r="J35">
            <v>28000</v>
          </cell>
          <cell r="K35">
            <v>540400</v>
          </cell>
          <cell r="L35">
            <v>0</v>
          </cell>
          <cell r="M35">
            <v>0</v>
          </cell>
        </row>
        <row r="36">
          <cell r="G36">
            <v>8867900</v>
          </cell>
          <cell r="I36">
            <v>1848300</v>
          </cell>
          <cell r="K36">
            <v>7019600</v>
          </cell>
          <cell r="M36">
            <v>0</v>
          </cell>
        </row>
      </sheetData>
      <sheetData sheetId="17" refreshError="1">
        <row r="4">
          <cell r="D4">
            <v>1</v>
          </cell>
          <cell r="E4" t="str">
            <v>식</v>
          </cell>
          <cell r="G4">
            <v>3670350</v>
          </cell>
          <cell r="I4">
            <v>328000</v>
          </cell>
          <cell r="K4">
            <v>3342350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11439750</v>
          </cell>
          <cell r="I5">
            <v>2947050</v>
          </cell>
          <cell r="K5">
            <v>8492700</v>
          </cell>
          <cell r="M5">
            <v>0</v>
          </cell>
        </row>
        <row r="6">
          <cell r="G6">
            <v>15110100</v>
          </cell>
          <cell r="I6">
            <v>3275050</v>
          </cell>
          <cell r="K6">
            <v>11835050</v>
          </cell>
          <cell r="M6">
            <v>0</v>
          </cell>
        </row>
        <row r="7">
          <cell r="D7">
            <v>1</v>
          </cell>
          <cell r="E7" t="str">
            <v>식</v>
          </cell>
          <cell r="G7">
            <v>1510639</v>
          </cell>
        </row>
        <row r="8">
          <cell r="G8">
            <v>16620739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주목H2.5xW1.5</v>
          </cell>
          <cell r="D30">
            <v>2</v>
          </cell>
          <cell r="E30" t="str">
            <v>주</v>
          </cell>
          <cell r="F30">
            <v>436500</v>
          </cell>
          <cell r="G30">
            <v>873000</v>
          </cell>
          <cell r="H30">
            <v>9000</v>
          </cell>
          <cell r="I30">
            <v>18000</v>
          </cell>
          <cell r="J30">
            <v>427500</v>
          </cell>
          <cell r="K30">
            <v>855000</v>
          </cell>
          <cell r="L30">
            <v>0</v>
          </cell>
          <cell r="M30">
            <v>0</v>
          </cell>
        </row>
        <row r="31">
          <cell r="C31" t="str">
            <v>청단풍H2.5xR8</v>
          </cell>
          <cell r="D31">
            <v>11</v>
          </cell>
          <cell r="E31" t="str">
            <v>주</v>
          </cell>
          <cell r="F31">
            <v>81750</v>
          </cell>
          <cell r="G31">
            <v>899250</v>
          </cell>
          <cell r="H31">
            <v>20000</v>
          </cell>
          <cell r="I31">
            <v>220000</v>
          </cell>
          <cell r="J31">
            <v>61750</v>
          </cell>
          <cell r="K31">
            <v>679250</v>
          </cell>
          <cell r="L31">
            <v>0</v>
          </cell>
          <cell r="M31">
            <v>0</v>
          </cell>
        </row>
        <row r="32">
          <cell r="C32" t="str">
            <v>홍단풍H3.0xR15</v>
          </cell>
          <cell r="D32">
            <v>2</v>
          </cell>
          <cell r="E32" t="str">
            <v>주</v>
          </cell>
          <cell r="F32">
            <v>900000</v>
          </cell>
          <cell r="G32">
            <v>1800000</v>
          </cell>
          <cell r="H32">
            <v>45000</v>
          </cell>
          <cell r="I32">
            <v>90000</v>
          </cell>
          <cell r="J32">
            <v>855000</v>
          </cell>
          <cell r="K32">
            <v>1710000</v>
          </cell>
          <cell r="L32">
            <v>0</v>
          </cell>
          <cell r="M32">
            <v>0</v>
          </cell>
        </row>
        <row r="33">
          <cell r="C33" t="str">
            <v>지주목삼발이소형</v>
          </cell>
          <cell r="D33">
            <v>15</v>
          </cell>
          <cell r="E33" t="str">
            <v>조</v>
          </cell>
          <cell r="F33">
            <v>4500</v>
          </cell>
          <cell r="G33">
            <v>67500</v>
          </cell>
          <cell r="H33">
            <v>0</v>
          </cell>
          <cell r="I33">
            <v>0</v>
          </cell>
          <cell r="J33">
            <v>4500</v>
          </cell>
          <cell r="K33">
            <v>67500</v>
          </cell>
          <cell r="L33">
            <v>0</v>
          </cell>
          <cell r="M33">
            <v>0</v>
          </cell>
        </row>
        <row r="34">
          <cell r="C34" t="str">
            <v>부엽토유기질비료</v>
          </cell>
          <cell r="D34">
            <v>170</v>
          </cell>
          <cell r="E34" t="str">
            <v>kg</v>
          </cell>
          <cell r="F34">
            <v>180</v>
          </cell>
          <cell r="G34">
            <v>30600</v>
          </cell>
          <cell r="H34">
            <v>0</v>
          </cell>
          <cell r="I34">
            <v>0</v>
          </cell>
          <cell r="J34">
            <v>180</v>
          </cell>
          <cell r="K34">
            <v>30600</v>
          </cell>
          <cell r="L34">
            <v>0</v>
          </cell>
          <cell r="M34">
            <v>0</v>
          </cell>
        </row>
        <row r="35">
          <cell r="G35">
            <v>3670350</v>
          </cell>
          <cell r="I35">
            <v>328000</v>
          </cell>
          <cell r="K35">
            <v>3342350</v>
          </cell>
          <cell r="M35">
            <v>0</v>
          </cell>
        </row>
        <row r="56">
          <cell r="C56" t="str">
            <v>장식가벽H900-1500,L2.5</v>
          </cell>
          <cell r="D56">
            <v>5</v>
          </cell>
          <cell r="E56" t="str">
            <v>EA</v>
          </cell>
          <cell r="F56">
            <v>1000000</v>
          </cell>
          <cell r="G56">
            <v>5000000</v>
          </cell>
          <cell r="H56">
            <v>280000</v>
          </cell>
          <cell r="I56">
            <v>1400000</v>
          </cell>
          <cell r="J56">
            <v>720000</v>
          </cell>
          <cell r="K56">
            <v>3600000</v>
          </cell>
          <cell r="L56">
            <v>0</v>
          </cell>
          <cell r="M56">
            <v>0</v>
          </cell>
        </row>
        <row r="57">
          <cell r="C57" t="str">
            <v>앉음벽H400,L3.0</v>
          </cell>
          <cell r="D57">
            <v>2</v>
          </cell>
          <cell r="E57" t="str">
            <v>EA</v>
          </cell>
          <cell r="F57">
            <v>390000</v>
          </cell>
          <cell r="G57">
            <v>780000</v>
          </cell>
          <cell r="H57">
            <v>140000</v>
          </cell>
          <cell r="I57">
            <v>280000</v>
          </cell>
          <cell r="J57">
            <v>250000</v>
          </cell>
          <cell r="K57">
            <v>500000</v>
          </cell>
          <cell r="L57">
            <v>0</v>
          </cell>
          <cell r="M57">
            <v>0</v>
          </cell>
        </row>
        <row r="58">
          <cell r="C58" t="str">
            <v>원형의자H400,L3.0</v>
          </cell>
          <cell r="D58">
            <v>2</v>
          </cell>
          <cell r="E58" t="str">
            <v>EA</v>
          </cell>
          <cell r="F58">
            <v>770000</v>
          </cell>
          <cell r="G58">
            <v>1540000</v>
          </cell>
          <cell r="H58">
            <v>110000</v>
          </cell>
          <cell r="I58">
            <v>220000</v>
          </cell>
          <cell r="J58">
            <v>660000</v>
          </cell>
          <cell r="K58">
            <v>1320000</v>
          </cell>
          <cell r="L58">
            <v>0</v>
          </cell>
          <cell r="M58">
            <v>0</v>
          </cell>
        </row>
        <row r="59">
          <cell r="C59" t="str">
            <v>통돌벤치450x450</v>
          </cell>
          <cell r="D59">
            <v>5</v>
          </cell>
          <cell r="E59" t="str">
            <v>EA</v>
          </cell>
          <cell r="F59">
            <v>255000</v>
          </cell>
          <cell r="G59">
            <v>1275000</v>
          </cell>
          <cell r="H59">
            <v>55000</v>
          </cell>
          <cell r="I59">
            <v>275000</v>
          </cell>
          <cell r="J59">
            <v>200000</v>
          </cell>
          <cell r="K59">
            <v>1000000</v>
          </cell>
          <cell r="L59">
            <v>0</v>
          </cell>
          <cell r="M59">
            <v>0</v>
          </cell>
        </row>
        <row r="60">
          <cell r="C60" t="str">
            <v>점토벽돌포장230x114xT60,핑크</v>
          </cell>
          <cell r="D60">
            <v>15</v>
          </cell>
          <cell r="E60" t="str">
            <v>m2</v>
          </cell>
          <cell r="F60">
            <v>38000</v>
          </cell>
          <cell r="G60">
            <v>570000</v>
          </cell>
          <cell r="H60">
            <v>7200</v>
          </cell>
          <cell r="I60">
            <v>108000</v>
          </cell>
          <cell r="J60">
            <v>30800</v>
          </cell>
          <cell r="K60">
            <v>462000</v>
          </cell>
          <cell r="L60">
            <v>0</v>
          </cell>
          <cell r="M60">
            <v>0</v>
          </cell>
        </row>
        <row r="61">
          <cell r="C61" t="str">
            <v>점토벽돌포장230x114xT60,아이보리</v>
          </cell>
          <cell r="D61">
            <v>15</v>
          </cell>
          <cell r="E61" t="str">
            <v>m2</v>
          </cell>
          <cell r="F61">
            <v>38000</v>
          </cell>
          <cell r="G61">
            <v>570000</v>
          </cell>
          <cell r="H61">
            <v>7200</v>
          </cell>
          <cell r="I61">
            <v>108000</v>
          </cell>
          <cell r="J61">
            <v>30800</v>
          </cell>
          <cell r="K61">
            <v>462000</v>
          </cell>
          <cell r="L61">
            <v>0</v>
          </cell>
          <cell r="M61">
            <v>0</v>
          </cell>
        </row>
        <row r="62">
          <cell r="C62" t="str">
            <v>포장경계석120x120x1000,직선</v>
          </cell>
          <cell r="D62">
            <v>8</v>
          </cell>
          <cell r="E62" t="str">
            <v>m</v>
          </cell>
          <cell r="F62">
            <v>22000</v>
          </cell>
          <cell r="G62">
            <v>176000</v>
          </cell>
          <cell r="H62">
            <v>7000</v>
          </cell>
          <cell r="I62">
            <v>56000</v>
          </cell>
          <cell r="J62">
            <v>15000</v>
          </cell>
          <cell r="K62">
            <v>120000</v>
          </cell>
          <cell r="L62">
            <v>0</v>
          </cell>
          <cell r="M62">
            <v>0</v>
          </cell>
        </row>
        <row r="63">
          <cell r="C63" t="str">
            <v>녹지경계석150x150x1000,직선</v>
          </cell>
          <cell r="D63">
            <v>36.700000000000003</v>
          </cell>
          <cell r="E63" t="str">
            <v>m</v>
          </cell>
          <cell r="F63">
            <v>19500</v>
          </cell>
          <cell r="G63">
            <v>715650</v>
          </cell>
          <cell r="H63">
            <v>6500</v>
          </cell>
          <cell r="I63">
            <v>238550</v>
          </cell>
          <cell r="J63">
            <v>13000</v>
          </cell>
          <cell r="K63">
            <v>477100</v>
          </cell>
          <cell r="L63">
            <v>0</v>
          </cell>
          <cell r="M63">
            <v>0</v>
          </cell>
        </row>
        <row r="64">
          <cell r="C64" t="str">
            <v>녹지경계석150x150x1000,곡선</v>
          </cell>
          <cell r="D64">
            <v>8</v>
          </cell>
          <cell r="E64" t="str">
            <v>m</v>
          </cell>
          <cell r="F64">
            <v>28000</v>
          </cell>
          <cell r="G64">
            <v>224000</v>
          </cell>
          <cell r="H64">
            <v>7000</v>
          </cell>
          <cell r="I64">
            <v>56000</v>
          </cell>
          <cell r="J64">
            <v>21000</v>
          </cell>
          <cell r="K64">
            <v>168000</v>
          </cell>
          <cell r="L64">
            <v>0</v>
          </cell>
          <cell r="M64">
            <v>0</v>
          </cell>
        </row>
        <row r="65">
          <cell r="C65" t="str">
            <v>점토경계블럭230x114xT76</v>
          </cell>
          <cell r="D65">
            <v>13.7</v>
          </cell>
          <cell r="E65" t="str">
            <v>m</v>
          </cell>
          <cell r="F65">
            <v>43000</v>
          </cell>
          <cell r="G65">
            <v>589100</v>
          </cell>
          <cell r="H65">
            <v>15000</v>
          </cell>
          <cell r="I65">
            <v>205500</v>
          </cell>
          <cell r="J65">
            <v>28000</v>
          </cell>
          <cell r="K65">
            <v>383600</v>
          </cell>
          <cell r="L65">
            <v>0</v>
          </cell>
          <cell r="M65">
            <v>0</v>
          </cell>
        </row>
        <row r="66">
          <cell r="G66">
            <v>11439750</v>
          </cell>
          <cell r="I66">
            <v>2947050</v>
          </cell>
          <cell r="K66">
            <v>8492700</v>
          </cell>
          <cell r="M66">
            <v>0</v>
          </cell>
        </row>
      </sheetData>
      <sheetData sheetId="18" refreshError="1">
        <row r="4">
          <cell r="D4">
            <v>1</v>
          </cell>
          <cell r="E4" t="str">
            <v>식</v>
          </cell>
          <cell r="G4">
            <v>1020000</v>
          </cell>
          <cell r="I4">
            <v>300000</v>
          </cell>
          <cell r="K4">
            <v>720000</v>
          </cell>
          <cell r="M4">
            <v>0</v>
          </cell>
        </row>
        <row r="5">
          <cell r="D5">
            <v>1</v>
          </cell>
          <cell r="E5" t="str">
            <v>식</v>
          </cell>
          <cell r="G5">
            <v>22697300</v>
          </cell>
          <cell r="I5">
            <v>4229700</v>
          </cell>
          <cell r="K5">
            <v>18457000</v>
          </cell>
          <cell r="M5">
            <v>10600</v>
          </cell>
        </row>
        <row r="6">
          <cell r="G6">
            <v>23717300</v>
          </cell>
          <cell r="I6">
            <v>4529700</v>
          </cell>
          <cell r="K6">
            <v>19177000</v>
          </cell>
          <cell r="M6">
            <v>10600</v>
          </cell>
        </row>
        <row r="7">
          <cell r="D7">
            <v>1</v>
          </cell>
          <cell r="E7" t="str">
            <v>식</v>
          </cell>
          <cell r="G7">
            <v>2371147</v>
          </cell>
        </row>
        <row r="8">
          <cell r="G8">
            <v>26088447</v>
          </cell>
        </row>
        <row r="9">
          <cell r="G9" t="str">
            <v>(V.A.T별도)</v>
          </cell>
        </row>
        <row r="29">
          <cell r="D29">
            <v>0</v>
          </cell>
          <cell r="E29">
            <v>0</v>
          </cell>
          <cell r="F29">
            <v>0</v>
          </cell>
        </row>
        <row r="30">
          <cell r="C30" t="str">
            <v>은행나무H3.5xB12</v>
          </cell>
          <cell r="D30">
            <v>4</v>
          </cell>
          <cell r="E30" t="str">
            <v>주</v>
          </cell>
          <cell r="F30">
            <v>246000</v>
          </cell>
          <cell r="G30">
            <v>984000</v>
          </cell>
          <cell r="H30">
            <v>75000</v>
          </cell>
          <cell r="I30">
            <v>300000</v>
          </cell>
          <cell r="J30">
            <v>171000</v>
          </cell>
          <cell r="K30">
            <v>684000</v>
          </cell>
          <cell r="L30">
            <v>0</v>
          </cell>
          <cell r="M30">
            <v>0</v>
          </cell>
        </row>
        <row r="31">
          <cell r="C31" t="str">
            <v>지주목삼발이소형</v>
          </cell>
          <cell r="D31">
            <v>4</v>
          </cell>
          <cell r="E31" t="str">
            <v>조</v>
          </cell>
          <cell r="F31">
            <v>4500</v>
          </cell>
          <cell r="G31">
            <v>18000</v>
          </cell>
          <cell r="H31">
            <v>0</v>
          </cell>
          <cell r="I31">
            <v>0</v>
          </cell>
          <cell r="J31">
            <v>4500</v>
          </cell>
          <cell r="K31">
            <v>18000</v>
          </cell>
          <cell r="L31">
            <v>0</v>
          </cell>
          <cell r="M31">
            <v>0</v>
          </cell>
        </row>
        <row r="32">
          <cell r="C32" t="str">
            <v>부엽토유기질비료</v>
          </cell>
          <cell r="D32">
            <v>100</v>
          </cell>
          <cell r="E32" t="str">
            <v>kg</v>
          </cell>
          <cell r="F32">
            <v>180</v>
          </cell>
          <cell r="G32">
            <v>18000</v>
          </cell>
          <cell r="H32">
            <v>0</v>
          </cell>
          <cell r="I32">
            <v>0</v>
          </cell>
          <cell r="J32">
            <v>180</v>
          </cell>
          <cell r="K32">
            <v>18000</v>
          </cell>
          <cell r="L32">
            <v>0</v>
          </cell>
          <cell r="M32">
            <v>0</v>
          </cell>
        </row>
        <row r="33">
          <cell r="G33">
            <v>1020000</v>
          </cell>
          <cell r="I33">
            <v>300000</v>
          </cell>
          <cell r="K33">
            <v>720000</v>
          </cell>
          <cell r="M33">
            <v>0</v>
          </cell>
        </row>
        <row r="56">
          <cell r="C56" t="str">
            <v>사각파고라4000x4000</v>
          </cell>
          <cell r="D56">
            <v>1</v>
          </cell>
          <cell r="E56" t="str">
            <v>EA</v>
          </cell>
          <cell r="F56">
            <v>4500000</v>
          </cell>
          <cell r="G56">
            <v>4500000</v>
          </cell>
          <cell r="H56">
            <v>800000</v>
          </cell>
          <cell r="I56">
            <v>800000</v>
          </cell>
          <cell r="J56">
            <v>3700000</v>
          </cell>
          <cell r="K56">
            <v>3700000</v>
          </cell>
          <cell r="L56">
            <v>0</v>
          </cell>
          <cell r="M56">
            <v>0</v>
          </cell>
        </row>
        <row r="57">
          <cell r="C57" t="str">
            <v>평의자W460xL1800</v>
          </cell>
          <cell r="D57">
            <v>3</v>
          </cell>
          <cell r="E57" t="str">
            <v>EA</v>
          </cell>
          <cell r="F57">
            <v>235000</v>
          </cell>
          <cell r="G57">
            <v>705000</v>
          </cell>
          <cell r="H57">
            <v>55000</v>
          </cell>
          <cell r="I57">
            <v>165000</v>
          </cell>
          <cell r="J57">
            <v>180000</v>
          </cell>
          <cell r="K57">
            <v>540000</v>
          </cell>
          <cell r="L57">
            <v>0</v>
          </cell>
          <cell r="M57">
            <v>0</v>
          </cell>
        </row>
        <row r="58">
          <cell r="C58" t="str">
            <v>통돌벤치D400</v>
          </cell>
          <cell r="D58">
            <v>7</v>
          </cell>
          <cell r="E58" t="str">
            <v>EA</v>
          </cell>
          <cell r="F58">
            <v>255000</v>
          </cell>
          <cell r="G58">
            <v>1785000</v>
          </cell>
          <cell r="H58">
            <v>55000</v>
          </cell>
          <cell r="I58">
            <v>385000</v>
          </cell>
          <cell r="J58">
            <v>200000</v>
          </cell>
          <cell r="K58">
            <v>1400000</v>
          </cell>
          <cell r="L58">
            <v>0</v>
          </cell>
          <cell r="M58">
            <v>0</v>
          </cell>
        </row>
        <row r="59">
          <cell r="C59" t="str">
            <v>원형플랜터D2000,화강석혹두기</v>
          </cell>
          <cell r="D59">
            <v>4</v>
          </cell>
          <cell r="E59" t="str">
            <v>EA</v>
          </cell>
          <cell r="F59">
            <v>1850000</v>
          </cell>
          <cell r="G59">
            <v>7400000</v>
          </cell>
          <cell r="H59">
            <v>550000</v>
          </cell>
          <cell r="I59">
            <v>2200000</v>
          </cell>
          <cell r="J59">
            <v>1300000</v>
          </cell>
          <cell r="K59">
            <v>5200000</v>
          </cell>
          <cell r="L59">
            <v>0</v>
          </cell>
          <cell r="M59">
            <v>0</v>
          </cell>
        </row>
        <row r="60">
          <cell r="C60" t="str">
            <v>자연자갈포장THK15mm,흑색</v>
          </cell>
          <cell r="D60">
            <v>19</v>
          </cell>
          <cell r="E60" t="str">
            <v>m2</v>
          </cell>
          <cell r="F60">
            <v>75000</v>
          </cell>
          <cell r="G60">
            <v>1425000</v>
          </cell>
          <cell r="H60">
            <v>4900</v>
          </cell>
          <cell r="I60">
            <v>93100</v>
          </cell>
          <cell r="J60">
            <v>70000</v>
          </cell>
          <cell r="K60">
            <v>1330000</v>
          </cell>
          <cell r="L60">
            <v>100</v>
          </cell>
          <cell r="M60">
            <v>1900</v>
          </cell>
        </row>
        <row r="61">
          <cell r="C61" t="str">
            <v>자연자갈포장THK15mm,회색</v>
          </cell>
          <cell r="D61">
            <v>87</v>
          </cell>
          <cell r="E61" t="str">
            <v>m2</v>
          </cell>
          <cell r="F61">
            <v>72000</v>
          </cell>
          <cell r="G61">
            <v>6264000</v>
          </cell>
          <cell r="H61">
            <v>4900</v>
          </cell>
          <cell r="I61">
            <v>426300</v>
          </cell>
          <cell r="J61">
            <v>67000</v>
          </cell>
          <cell r="K61">
            <v>5829000</v>
          </cell>
          <cell r="L61">
            <v>100</v>
          </cell>
          <cell r="M61">
            <v>8700</v>
          </cell>
        </row>
        <row r="62">
          <cell r="C62" t="str">
            <v>포장경계석120x120x1000,곡선</v>
          </cell>
          <cell r="D62">
            <v>22.9</v>
          </cell>
          <cell r="E62" t="str">
            <v>m</v>
          </cell>
          <cell r="F62">
            <v>27000</v>
          </cell>
          <cell r="G62">
            <v>618300</v>
          </cell>
          <cell r="H62">
            <v>7000</v>
          </cell>
          <cell r="I62">
            <v>160300</v>
          </cell>
          <cell r="J62">
            <v>20000</v>
          </cell>
          <cell r="K62">
            <v>458000</v>
          </cell>
          <cell r="L62">
            <v>0</v>
          </cell>
          <cell r="M62">
            <v>0</v>
          </cell>
        </row>
        <row r="63">
          <cell r="G63">
            <v>22697300</v>
          </cell>
          <cell r="I63">
            <v>4229700</v>
          </cell>
          <cell r="K63">
            <v>18457000</v>
          </cell>
          <cell r="M63">
            <v>10600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집계표"/>
      <sheetName val="입찰표지"/>
      <sheetName val="총괄표"/>
      <sheetName val="전체내역서"/>
      <sheetName val="전기내역서"/>
      <sheetName val="단가산출"/>
      <sheetName val="자재수량"/>
      <sheetName val="Sheet1"/>
      <sheetName val="Sheet2"/>
      <sheetName val="Sheet3"/>
      <sheetName val="1공구 건정토건 토공"/>
      <sheetName val="1공구 건정토건 철콘"/>
      <sheetName val="내역표지"/>
      <sheetName val="도급표지 "/>
      <sheetName val="부대표지"/>
      <sheetName val="도급표지  (4)"/>
      <sheetName val="부대표지 (4)"/>
      <sheetName val="도급표지  (3)"/>
      <sheetName val="부대표지 (3)"/>
      <sheetName val="도급표지  (2)"/>
      <sheetName val="부대표지 (2)"/>
      <sheetName val="세로"/>
      <sheetName val="토  목"/>
      <sheetName val="조  경"/>
      <sheetName val="전 기"/>
      <sheetName val="건  축"/>
      <sheetName val="건축설비"/>
      <sheetName val="기계"/>
      <sheetName val="제어계측"/>
      <sheetName val="Sheet4"/>
      <sheetName val="Sheet5"/>
      <sheetName val="Sheet6"/>
      <sheetName val="Sheet16"/>
      <sheetName val="보도내역 (3)"/>
      <sheetName val="Module1"/>
      <sheetName val="변경비교-을"/>
      <sheetName val="Qheet6"/>
      <sheetName val="실행철강하도"/>
      <sheetName val="신공항A-9(원가수정)"/>
      <sheetName val="입찰안"/>
      <sheetName val="준검 내역서"/>
      <sheetName val="내역"/>
      <sheetName val="차액보증"/>
      <sheetName val="SANTOGO"/>
      <sheetName val="공사개요"/>
      <sheetName val="갑지"/>
      <sheetName val="주차구획선수량"/>
      <sheetName val="산출내역서"/>
      <sheetName val="데리네이타현황"/>
      <sheetName val="내역서"/>
      <sheetName val="A-4"/>
      <sheetName val="일위대가"/>
      <sheetName val="가도공"/>
      <sheetName val="하조서"/>
      <sheetName val="자재단가비교표"/>
      <sheetName val="개요"/>
      <sheetName val="부대tu"/>
      <sheetName val="#REF"/>
      <sheetName val="1.수인터널"/>
      <sheetName val="토적집계"/>
      <sheetName val="도급"/>
      <sheetName val="SG"/>
      <sheetName val="저"/>
      <sheetName val="금호"/>
      <sheetName val="목차"/>
      <sheetName val="실행내역"/>
      <sheetName val="정부노임단가"/>
      <sheetName val="6공구(당초)"/>
      <sheetName val="품의서"/>
      <sheetName val="재개발"/>
      <sheetName val="후다내역"/>
      <sheetName val="노임단가"/>
      <sheetName val="한강운반비"/>
      <sheetName val="설계예산서"/>
      <sheetName val="98NS-N"/>
      <sheetName val="서∼군(2)"/>
      <sheetName val="소야공정계획표"/>
      <sheetName val="45,46"/>
      <sheetName val="총괄-1"/>
      <sheetName val="지주설치제원"/>
      <sheetName val="BID"/>
      <sheetName val="기초코드"/>
      <sheetName val="을"/>
      <sheetName val="낙찰표"/>
      <sheetName val="내역(최종본4.5)"/>
      <sheetName val="보할"/>
      <sheetName val="SP-B1"/>
      <sheetName val="2.대외공문"/>
      <sheetName val="실행대비"/>
      <sheetName val="일위대가표"/>
      <sheetName val="시공여유율"/>
      <sheetName val="단가산출서"/>
      <sheetName val="대로근거"/>
      <sheetName val="입적표"/>
      <sheetName val="DATA"/>
      <sheetName val="토목주소"/>
      <sheetName val="원형1호맨홀토공수량"/>
      <sheetName val="갑지(추정)"/>
      <sheetName val="공업용수관로"/>
      <sheetName val="자재단가"/>
      <sheetName val="건축내역서"/>
      <sheetName val="단가비교표"/>
      <sheetName val="대비"/>
      <sheetName val="물가시세"/>
      <sheetName val="Total"/>
      <sheetName val="부대내역"/>
      <sheetName val="초기화면"/>
      <sheetName val="일위(토목)"/>
      <sheetName val="2000년1차"/>
      <sheetName val="6PILE  (돌출)"/>
      <sheetName val="98지급계획"/>
      <sheetName val="특수선일위대가"/>
      <sheetName val="AS포장복구 "/>
      <sheetName val="Dae_Jiju"/>
      <sheetName val="Sikje_ingun"/>
      <sheetName val="TREE_D"/>
      <sheetName val="eq_data"/>
      <sheetName val="기본단가"/>
      <sheetName val="설 계"/>
      <sheetName val="경비"/>
      <sheetName val="입력시트"/>
      <sheetName val="장비집계"/>
      <sheetName val="원본(갑지)"/>
      <sheetName val="결과조달"/>
      <sheetName val="중로근거"/>
      <sheetName val="전기공사"/>
      <sheetName val="3차준공"/>
      <sheetName val="1공구_건정토건_토공"/>
      <sheetName val="1공구_건정토건_철콘"/>
      <sheetName val="도급표지_"/>
      <sheetName val="도급표지__(4)"/>
      <sheetName val="부대표지_(4)"/>
      <sheetName val="도급표지__(3)"/>
      <sheetName val="부대표지_(3)"/>
      <sheetName val="도급표지__(2)"/>
      <sheetName val="부대표지_(2)"/>
      <sheetName val="토__목"/>
      <sheetName val="조__경"/>
      <sheetName val="전_기"/>
      <sheetName val="건__축"/>
      <sheetName val="보도내역_(3)"/>
      <sheetName val="준검_내역서"/>
      <sheetName val="설계"/>
      <sheetName val="건축내역"/>
      <sheetName val="공통가설"/>
      <sheetName val="DATE"/>
      <sheetName val="단"/>
      <sheetName val="N賃率-職"/>
      <sheetName val="입찰품의서"/>
      <sheetName val="실행내역서"/>
      <sheetName val="토사(PE)"/>
      <sheetName val="공사비총괄표"/>
      <sheetName val="배수통관(좌)"/>
      <sheetName val="공문(신)"/>
      <sheetName val="수로단위수량"/>
      <sheetName val="준공조서갑지"/>
      <sheetName val="흥양2교토공집계표"/>
      <sheetName val="시화점실행"/>
      <sheetName val="A-7-1LINE(수량)"/>
      <sheetName val="Sheet1 (2)"/>
      <sheetName val="상-교대(A1-A2)"/>
      <sheetName val="노임"/>
      <sheetName val="대치판정"/>
      <sheetName val="인건-측정"/>
      <sheetName val="증감대비"/>
      <sheetName val="0.0ControlSheet"/>
      <sheetName val="0.1keyAssumption"/>
      <sheetName val="입출재고현황 (2)"/>
      <sheetName val="공제구간조서"/>
      <sheetName val="접속도로1"/>
      <sheetName val="전체_1설계"/>
      <sheetName val="총괄내역서"/>
      <sheetName val="토공사"/>
      <sheetName val="TYPE-A"/>
      <sheetName val="가시설"/>
      <sheetName val="배관단가조사서"/>
      <sheetName val="4)유동표"/>
      <sheetName val="하수급견적대비"/>
      <sheetName val="ELECTRIC"/>
      <sheetName val="연결임시"/>
      <sheetName val="횡배수관토공수량"/>
      <sheetName val="맨홀수량"/>
      <sheetName val="기성신청"/>
      <sheetName val="COPING"/>
      <sheetName val="공종별산출내역서"/>
      <sheetName val="강교(Sub)"/>
      <sheetName val="몰탈재료산출"/>
      <sheetName val="여과지동"/>
      <sheetName val="기초자료"/>
      <sheetName val="ABUT수량-A1"/>
      <sheetName val="4.내진설계"/>
      <sheetName val="BJJIN"/>
      <sheetName val="위치조서"/>
      <sheetName val="광산내역"/>
      <sheetName val="9GNG운반"/>
      <sheetName val="2000년하반기"/>
      <sheetName val="일위대가(계측기설치)"/>
      <sheetName val="구천"/>
      <sheetName val="수문일1"/>
      <sheetName val="전신"/>
      <sheetName val="수량조서"/>
      <sheetName val="표지"/>
      <sheetName val="코드표"/>
      <sheetName val="충주"/>
      <sheetName val=" 총괄표"/>
      <sheetName val="현장관리"/>
      <sheetName val="예산내역서"/>
      <sheetName val="기계내역"/>
      <sheetName val="BSD (2)"/>
      <sheetName val="type-F"/>
      <sheetName val="을지"/>
      <sheetName val="nys"/>
      <sheetName val="세금자료"/>
      <sheetName val="간접비"/>
      <sheetName val="1.취수장"/>
      <sheetName val="교대(A1)"/>
      <sheetName val="포장공자재집계표"/>
      <sheetName val="관일"/>
      <sheetName val="일위대가(가설)"/>
      <sheetName val="직노"/>
      <sheetName val="물량표"/>
      <sheetName val="교각1"/>
      <sheetName val="일위대가(1)"/>
      <sheetName val="EQUIP-H"/>
      <sheetName val="APT"/>
      <sheetName val="적용대가"/>
      <sheetName val="인건비 "/>
      <sheetName val="최초침전지집계표"/>
      <sheetName val="현대물량"/>
      <sheetName val="견적서"/>
      <sheetName val="현장별계약현황('98.10.31)"/>
      <sheetName val="금액내역서"/>
      <sheetName val="공사"/>
      <sheetName val="구의33고"/>
      <sheetName val="세부내역"/>
      <sheetName val="CONCRETE"/>
      <sheetName val="wall"/>
      <sheetName val="설계내역서"/>
      <sheetName val="96보완계획7.12"/>
      <sheetName val="관급"/>
      <sheetName val="전차선로 물량표"/>
      <sheetName val="자재"/>
      <sheetName val="공통(20-91)"/>
      <sheetName val="I一般比"/>
      <sheetName val="부대입찰 내역서"/>
      <sheetName val="원가계산 (2)"/>
      <sheetName val="Type(123)"/>
      <sheetName val="손익현황"/>
      <sheetName val="현황CODE"/>
      <sheetName val="전기일위대가"/>
      <sheetName val="전신환매도율"/>
      <sheetName val="6호기"/>
      <sheetName val="설직재-1"/>
      <sheetName val="수자재단위당"/>
      <sheetName val="설계예산"/>
      <sheetName val="철거산출근거"/>
      <sheetName val="Front"/>
      <sheetName val="J直材4"/>
      <sheetName val="일위(PN)"/>
      <sheetName val="자재목록"/>
      <sheetName val="중기목록"/>
      <sheetName val="단가목록"/>
      <sheetName val="일위목록"/>
      <sheetName val="노임목록"/>
      <sheetName val="자재일람"/>
      <sheetName val="부하(성남)"/>
      <sheetName val="부하계산서"/>
      <sheetName val="STAND20"/>
      <sheetName val="s"/>
      <sheetName val="조명시설"/>
      <sheetName val="공사비예산서(토목분)"/>
      <sheetName val="수량3"/>
      <sheetName val="토목내역"/>
      <sheetName val="1_수인터널"/>
      <sheetName val="6PILE__(돌출)"/>
      <sheetName val="2_대외공문"/>
      <sheetName val="설_계"/>
      <sheetName val="AS포장복구_"/>
      <sheetName val="수량산출"/>
      <sheetName val="콤보박스와 리스트박스의 연결"/>
      <sheetName val="유형처분"/>
      <sheetName val="노원열병합  건축공사기성내역서"/>
      <sheetName val="교각계산"/>
      <sheetName val="단가"/>
      <sheetName val="단가조사"/>
      <sheetName val="단면가정"/>
      <sheetName val="설계조건"/>
      <sheetName val="부재력정리"/>
      <sheetName val="가격조사서"/>
      <sheetName val="_REF"/>
      <sheetName val="설계서"/>
      <sheetName val="예산서"/>
      <sheetName val="총공사비"/>
      <sheetName val="견적대비표"/>
      <sheetName val="1. 설계조건 2.단면가정 3. 하중계산"/>
      <sheetName val="DATA 입력란"/>
      <sheetName val="실행내역서 "/>
      <sheetName val="토공(우물통,기타) "/>
      <sheetName val="제잡비.xls"/>
      <sheetName val="3BL공동구 수량"/>
      <sheetName val="화설내"/>
      <sheetName val="자재집계표"/>
      <sheetName val="도급b_balju"/>
      <sheetName val="원가서"/>
      <sheetName val="200"/>
      <sheetName val="중기일위대가"/>
      <sheetName val="MOTOR"/>
      <sheetName val="현장관리비"/>
      <sheetName val="건축집계"/>
      <sheetName val="원가계산서"/>
      <sheetName val="2.고용보험료산출근거"/>
      <sheetName val="산출내역서집계표"/>
      <sheetName val="경영상태"/>
      <sheetName val="TB-내역서"/>
      <sheetName val="신대방33(적용)"/>
      <sheetName val="포장단면별단위수량"/>
      <sheetName val="가로등내역서"/>
      <sheetName val="전라자금"/>
      <sheetName val="b_yesan"/>
      <sheetName val="마산방향"/>
      <sheetName val="골조시행"/>
      <sheetName val="경영혁신본부"/>
      <sheetName val="설계명세서"/>
      <sheetName val="각형맨홀"/>
      <sheetName val="1.설계조건"/>
      <sheetName val="음료실행"/>
      <sheetName val="실행간접비용"/>
      <sheetName val="보고"/>
      <sheetName val="주경기-오배수"/>
      <sheetName val="명단"/>
      <sheetName val="노임이"/>
      <sheetName val="뚝토공"/>
      <sheetName val="인사자료총집계"/>
      <sheetName val="Eq. Mobilization"/>
      <sheetName val="Y-WORK"/>
      <sheetName val="프랜트면허"/>
      <sheetName val="확약서"/>
      <sheetName val="선정요령"/>
      <sheetName val="연습"/>
      <sheetName val="내역(최종본4_5)"/>
      <sheetName val="0_0ControlSheet"/>
      <sheetName val="0_1keyAssumption"/>
      <sheetName val="노무비"/>
      <sheetName val="2000전체분"/>
      <sheetName val="건축내역(진해석동)"/>
      <sheetName val="0Title"/>
      <sheetName val="플랜트 설치"/>
      <sheetName val="시중노임단가"/>
      <sheetName val="예산M6-B"/>
      <sheetName val="AB자재단가"/>
      <sheetName val="상세산출"/>
      <sheetName val="적현로"/>
      <sheetName val="날개벽"/>
      <sheetName val="집계"/>
      <sheetName val="날개벽(시점좌측)"/>
      <sheetName val="1.설계기준"/>
      <sheetName val="인건비"/>
      <sheetName val="수량산출서"/>
      <sheetName val="98수문일위"/>
      <sheetName val="F4-F7"/>
      <sheetName val="장비당단가 (1)"/>
      <sheetName val="Sheet2 (2)"/>
      <sheetName val="업무"/>
      <sheetName val="투찰(하수)"/>
      <sheetName val="내역서01"/>
      <sheetName val="배수내역"/>
      <sheetName val="팔당터널(1공구)"/>
      <sheetName val="97년 추정"/>
      <sheetName val="현장관리비 산출내역"/>
      <sheetName val="발주설계서(당초)"/>
      <sheetName val="경비2내역"/>
      <sheetName val="현경"/>
      <sheetName val="기초(1)"/>
      <sheetName val="진주방향"/>
      <sheetName val="세부내역서"/>
      <sheetName val="입적6-10"/>
      <sheetName val="INPUT(덕도방향-시점)"/>
      <sheetName val="CPM챠트"/>
      <sheetName val="지우지마"/>
      <sheetName val="토목"/>
      <sheetName val="설계기준"/>
      <sheetName val="내역1"/>
      <sheetName val="총집계표"/>
      <sheetName val="공량산출서"/>
      <sheetName val="DC-O-4-S(설명서)"/>
      <sheetName val="평균터파기고(1-2,ASP)"/>
      <sheetName val="건축공사"/>
      <sheetName val="밸브설치"/>
      <sheetName val="집계표(OPTION)"/>
      <sheetName val="IW-LIST"/>
      <sheetName val="TBN실행"/>
      <sheetName val="지중자재단가"/>
      <sheetName val="지급자재"/>
      <sheetName val="단가(반정1교-원주)"/>
      <sheetName val="주요자재단가"/>
      <sheetName val="증감내역서"/>
      <sheetName val="본공사"/>
      <sheetName val="JUCKEYK"/>
      <sheetName val="S0"/>
      <sheetName val="종단계산"/>
      <sheetName val="횡배수관"/>
      <sheetName val="품셈TABLE"/>
      <sheetName val="현황산출서"/>
      <sheetName val="하중"/>
      <sheetName val="VXXXXXXX"/>
      <sheetName val="산수배수"/>
      <sheetName val="건설성적"/>
      <sheetName val="전기단가조사서"/>
      <sheetName val="설내역서 "/>
      <sheetName val="산출근거"/>
      <sheetName val="신공항A-;(원가수정)"/>
      <sheetName val="공정표 "/>
      <sheetName val="S12"/>
      <sheetName val="집계표(수배전제조구매)"/>
      <sheetName val="50-4(2차)"/>
      <sheetName val="물집"/>
      <sheetName val="TEST1"/>
      <sheetName val="수량집계표"/>
      <sheetName val="배수공"/>
      <sheetName val="기계경비"/>
      <sheetName val="비교1"/>
      <sheetName val="1"/>
      <sheetName val="10"/>
      <sheetName val="11"/>
      <sheetName val="12"/>
      <sheetName val="13"/>
      <sheetName val="14"/>
      <sheetName val="15"/>
      <sheetName val="16"/>
      <sheetName val="2"/>
      <sheetName val="3"/>
      <sheetName val="4"/>
      <sheetName val="5"/>
      <sheetName val="6"/>
      <sheetName val="7"/>
      <sheetName val="8"/>
      <sheetName val="9"/>
      <sheetName val="수 량 명 세 서 - 1"/>
      <sheetName val="P.M 별"/>
      <sheetName val="자금청구"/>
      <sheetName val="건축-물가변동"/>
      <sheetName val="실행(ALT1)"/>
      <sheetName val="정보"/>
      <sheetName val="프라임 강변역(4,236)"/>
      <sheetName val="수입"/>
      <sheetName val="TOT"/>
      <sheetName val="1호맨홀수량산출"/>
      <sheetName val="관련자료입력"/>
      <sheetName val="견적조건"/>
      <sheetName val="참조"/>
      <sheetName val="부대공Ⅱ"/>
      <sheetName val="구조물철거타공정이월"/>
      <sheetName val="5.2코핑"/>
      <sheetName val="장비별표(오거보링)(Ø400)(12M)"/>
      <sheetName val="철근단면적"/>
      <sheetName val="3F"/>
      <sheetName val="앵커구조계산"/>
      <sheetName val="집 계 표"/>
      <sheetName val="역T형"/>
      <sheetName val="공사비산출내역"/>
      <sheetName val="국내"/>
      <sheetName val="우석문틀"/>
      <sheetName val="Sheet9"/>
      <sheetName val="본부장"/>
      <sheetName val="내   역"/>
      <sheetName val="신우"/>
      <sheetName val="전기"/>
      <sheetName val="현장별"/>
      <sheetName val="남양내역"/>
      <sheetName val="설-원가"/>
      <sheetName val="2.건축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간지"/>
      <sheetName val="맨홀(2호)"/>
      <sheetName val="날개벽수량표"/>
      <sheetName val="건집"/>
      <sheetName val="기집"/>
      <sheetName val="토집"/>
      <sheetName val="조집"/>
      <sheetName val="2000년 공정표"/>
      <sheetName val="입찰보고"/>
      <sheetName val="일위대가목차"/>
      <sheetName val="DATA 입력부"/>
      <sheetName val="8.PILE  (돌출)"/>
      <sheetName val="울산자금"/>
      <sheetName val="機器明細(MC)"/>
      <sheetName val="부안일위"/>
      <sheetName val="모래기초"/>
      <sheetName val="전체ﾴ엿서"/>
      <sheetName val="구조물터파기수량집계"/>
      <sheetName val="측구터파기공수량집계"/>
      <sheetName val="배수공 시멘트 및 골재량 산출"/>
      <sheetName val="7.PILE  (돌출)"/>
      <sheetName val="덕전리"/>
      <sheetName val="예산총괄표"/>
      <sheetName val="재료비"/>
      <sheetName val="대림경상68억"/>
      <sheetName val="유림골조"/>
      <sheetName val="별표 "/>
      <sheetName val="base"/>
      <sheetName val="총괄"/>
      <sheetName val="포설list원본"/>
      <sheetName val="CALCULATION"/>
      <sheetName val="내역분기"/>
      <sheetName val="차수"/>
      <sheetName val="건축적용원가계산"/>
      <sheetName val="FB25JN"/>
      <sheetName val="경상비"/>
      <sheetName val="데이타"/>
      <sheetName val="입찰"/>
      <sheetName val="실행(표지,갑,을)"/>
      <sheetName val="간접"/>
      <sheetName val="마산월령동골조물량변경"/>
      <sheetName val="1차설계변경내역"/>
      <sheetName val="PI"/>
      <sheetName val="원가계산"/>
      <sheetName val="코드"/>
      <sheetName val="위생기구"/>
      <sheetName val="기계실냉난방"/>
      <sheetName val="1공구_건정토건_토공1"/>
      <sheetName val="1공구_건정토건_철콘1"/>
      <sheetName val="도급표지_1"/>
      <sheetName val="도급표지__(4)1"/>
      <sheetName val="부대표지_(4)1"/>
      <sheetName val="도급표지__(3)1"/>
      <sheetName val="부대표지_(3)1"/>
      <sheetName val="도급표지__(2)1"/>
      <sheetName val="부대표지_(2)1"/>
      <sheetName val="토__목1"/>
      <sheetName val="조__경1"/>
      <sheetName val="전_기1"/>
      <sheetName val="건__축1"/>
      <sheetName val="보도내역_(3)1"/>
      <sheetName val="준검_내역서1"/>
      <sheetName val="4_내진설계"/>
      <sheetName val="입출재고현황_(2)"/>
      <sheetName val="Sheet1_(2)"/>
      <sheetName val="연부97-1"/>
      <sheetName val="견적을지"/>
      <sheetName val="ITEM"/>
      <sheetName val="수토공단위당"/>
      <sheetName val="구분자"/>
      <sheetName val="원본"/>
      <sheetName val="작성기준"/>
      <sheetName val="간접경상비"/>
      <sheetName val="BREAKDOWN(철거설치)"/>
      <sheetName val="대우"/>
      <sheetName val="1맨AO"/>
      <sheetName val="광통신 견적내역서1"/>
      <sheetName val="갑지1"/>
      <sheetName val="EJ"/>
      <sheetName val="할증 "/>
      <sheetName val="CTEMCOST"/>
      <sheetName val="토량1-1"/>
      <sheetName val="일반수량"/>
      <sheetName val="전기실-1"/>
      <sheetName val="잡철물"/>
      <sheetName val="교통대책내역"/>
      <sheetName val="unit 4"/>
      <sheetName val="당초"/>
      <sheetName val="1,2공구원가계산서"/>
      <sheetName val="2공구산출내역"/>
      <sheetName val="1공구산출내역서"/>
      <sheetName val="조명율표"/>
      <sheetName val="8)중점관리장비현황"/>
      <sheetName val="단중"/>
      <sheetName val="금융비용"/>
      <sheetName val="효율표"/>
      <sheetName val="전체기준Data"/>
      <sheetName val="돈암사업"/>
      <sheetName val="평3"/>
      <sheetName val="동원(3)"/>
      <sheetName val="설계변경내역서"/>
      <sheetName val="파이프류"/>
      <sheetName val="직공비"/>
      <sheetName val="NOMUBI"/>
      <sheetName val="sw1"/>
      <sheetName val="벽체면적당일위대가"/>
      <sheetName val="샘플표지"/>
      <sheetName val="변경후원본2"/>
      <sheetName val="강북라우터"/>
      <sheetName val="명세서"/>
      <sheetName val="말고개터널조명전압강하"/>
      <sheetName val="2000.05"/>
      <sheetName val="개산공사비"/>
      <sheetName val="choose"/>
      <sheetName val="투찰내역서"/>
      <sheetName val="CIP 공사"/>
      <sheetName val="1_수인터널1"/>
      <sheetName val="6PILE__(돌출)1"/>
      <sheetName val="AS포장복구_1"/>
      <sheetName val="2_대외공문1"/>
      <sheetName val="설_계1"/>
      <sheetName val="CIP_공사"/>
      <sheetName val="실행내역서_"/>
      <sheetName val="1_설계조건"/>
      <sheetName val="노원열병합__건축공사기성내역서"/>
      <sheetName val="1__설계조건_2_단면가정_3__하중계산"/>
      <sheetName val="DATA_입력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실행철강하도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-4"/>
      <sheetName val="기성금청구서"/>
      <sheetName val="구성원별청구"/>
      <sheetName val="기성부분명세서"/>
      <sheetName val="기성분할명세서"/>
      <sheetName val="각서"/>
      <sheetName val="표지"/>
      <sheetName val="총괄집계표"/>
      <sheetName val="총괄공사비집계표"/>
      <sheetName val="토목공사비집계표"/>
      <sheetName val="지장물이설집계표"/>
      <sheetName val="건축공사비집계표"/>
      <sheetName val="잡비산출내역"/>
      <sheetName val="제잡비산출"/>
      <sheetName val="제잡비공제금액"/>
      <sheetName val="공제내역"/>
      <sheetName val="지수조정율및공정(ES)"/>
      <sheetName val="물가변동액산출내역근거(ES)"/>
      <sheetName val="대상공사비산출(ES)"/>
      <sheetName val="ES 미적용공사비산출"/>
      <sheetName val="지수조정율및공정(DS)"/>
      <sheetName val="물가변동액산출내역근거(DS)"/>
      <sheetName val="대상공사비산출(DS)"/>
      <sheetName val="DS 미적용공사비산출"/>
      <sheetName val="Sheet5"/>
      <sheetName val="MSG 수량"/>
      <sheetName val="입찰안"/>
      <sheetName val="1"/>
      <sheetName val="10"/>
      <sheetName val="11"/>
      <sheetName val="12"/>
      <sheetName val="13"/>
      <sheetName val="14"/>
      <sheetName val="15"/>
      <sheetName val="16"/>
      <sheetName val="2"/>
      <sheetName val="3"/>
      <sheetName val="4"/>
      <sheetName val="5"/>
      <sheetName val="6"/>
      <sheetName val="7"/>
      <sheetName val="8"/>
      <sheetName val="9"/>
      <sheetName val="INPUT"/>
      <sheetName val="지급자재"/>
      <sheetName val="1,2공구원가계산서"/>
      <sheetName val="2공구산출내역"/>
      <sheetName val="1공구산출내역서"/>
      <sheetName val="형식 - 1-2-3"/>
      <sheetName val="일위대가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교각1"/>
      <sheetName val="총괄집계"/>
      <sheetName val="수량집계(대전)"/>
      <sheetName val="일반수량집계(대전)"/>
      <sheetName val="봉곡교(대전)"/>
      <sheetName val="수량집계(진주)"/>
      <sheetName val="일반수량집계 (진주)"/>
      <sheetName val="봉곡교(진주)"/>
      <sheetName val="접속 슬래브"/>
      <sheetName val="옹벽집계"/>
      <sheetName val="토공집계"/>
      <sheetName val="토공"/>
      <sheetName val="총괄-S"/>
      <sheetName val="총괄-S (2)"/>
      <sheetName val="총괄-S(30)"/>
      <sheetName val="슬래브-S(30)"/>
      <sheetName val="옹벽-S"/>
      <sheetName val="슬래브-S (40)"/>
      <sheetName val="총괄집계1 (3)"/>
      <sheetName val="강재수량-총"/>
      <sheetName val="철근량"/>
      <sheetName val="토공수량집"/>
      <sheetName val="어곡-타공종"/>
      <sheetName val="수량집계"/>
      <sheetName val="신흥교"/>
      <sheetName val="시점(우)-날개벽"/>
      <sheetName val="시점(좌)-날개벽"/>
      <sheetName val="종점(우)-날개벽"/>
      <sheetName val="종점(좌)-날개벽"/>
      <sheetName val="옹벽(3-1)"/>
      <sheetName val="옹벽(3-2)"/>
      <sheetName val="총괄"/>
      <sheetName val="총괄 (2)"/>
      <sheetName val="총괄(30)"/>
      <sheetName val="슬래브(30)"/>
      <sheetName val="옹벽"/>
      <sheetName val="슬래브 (40)"/>
      <sheetName val="XXXXXX"/>
      <sheetName val="산청"/>
      <sheetName val="수동"/>
      <sheetName val="30mpc본당수량"/>
      <sheetName val="1m당 (2)"/>
      <sheetName val="Sheet1"/>
      <sheetName val="토공총괄집계"/>
      <sheetName val="U-TYPE토공"/>
      <sheetName val="교대토공집계"/>
      <sheetName val="교대토공"/>
      <sheetName val="교각토공집계"/>
      <sheetName val="교각토공"/>
      <sheetName val="타공종이월"/>
      <sheetName val="VXXXXX"/>
      <sheetName val="표지"/>
      <sheetName val="목차"/>
      <sheetName val="1.설계조건"/>
      <sheetName val="2.1단면가정"/>
      <sheetName val="Sap2000"/>
      <sheetName val="2.5하중재하도"/>
      <sheetName val="2.7 전산입력"/>
      <sheetName val="2.7.2 단면력집계"/>
      <sheetName val="2.8 부재력도(극한)"/>
      <sheetName val="2.9 단면검토"/>
      <sheetName val="2.9.2 벽설계"/>
      <sheetName val="2.10주철근 조립도"/>
      <sheetName val="2.11정착장검토"/>
      <sheetName val="2.12 부재력도(허용)"/>
      <sheetName val="2.13 우각부 보강검토"/>
      <sheetName val="2.14 거더계산"/>
      <sheetName val="2.14.3 거더철근량산정"/>
      <sheetName val="2.14.4 사각기둥설계"/>
      <sheetName val="2.15 사용성검토"/>
      <sheetName val="2.16 부력검토"/>
      <sheetName val="Sheet2"/>
      <sheetName val="Sheet3"/>
      <sheetName val="교대수량집계(당진방향)"/>
      <sheetName val="교대철근집계(당진방향)"/>
      <sheetName val="교대(당진방향)상세집계(A1)"/>
      <sheetName val="당진방향-교대(A1)"/>
      <sheetName val="날개벽(당진방향-시점)"/>
      <sheetName val="접속(당진방향,시점)"/>
      <sheetName val="옹벽(당진방향,A1)"/>
      <sheetName val="교대(당진방향)상세집계(A2)"/>
      <sheetName val="당진방향-교대(A2)"/>
      <sheetName val="날개벽(당진방향-종점)"/>
      <sheetName val="접속(당진방향,종점)"/>
      <sheetName val="옹벽(당진방향,A2)"/>
      <sheetName val="북한강교교대토공집계(1)"/>
      <sheetName val="북한강교시점측교대"/>
      <sheetName val="북한강교교대토공집계(2)"/>
      <sheetName val="북한강교종점측교대"/>
      <sheetName val="용늪교교대토공집계 "/>
      <sheetName val="용늪교시점측교대"/>
      <sheetName val="용늪교종점측교대"/>
      <sheetName val="AB3400"/>
      <sheetName val="AB3401"/>
      <sheetName val="감독차량비"/>
      <sheetName val="AB3402"/>
      <sheetName val="AB3403"/>
      <sheetName val="터널차량비"/>
      <sheetName val="AB3500"/>
      <sheetName val="부지임대료"/>
      <sheetName val="통전1교-A1토공"/>
      <sheetName val="통전1교-A2토공"/>
      <sheetName val="사천2교-A1토공"/>
      <sheetName val="사천2교-A2토공"/>
      <sheetName val="집계표"/>
      <sheetName val="화심2교(전주 시)"/>
      <sheetName val="화심2교(전주 종)"/>
      <sheetName val="화심2교(함양 시)"/>
      <sheetName val="화심2교(함양 종)"/>
      <sheetName val="민목2교(전주 시)"/>
      <sheetName val="민목2교(전주 종)"/>
      <sheetName val="민목2교(함양 시)"/>
      <sheetName val="민목2교(함양 종)"/>
      <sheetName val="laroux"/>
      <sheetName val="내역서"/>
      <sheetName val="총집"/>
      <sheetName val="철근집계"/>
      <sheetName val="관집"/>
      <sheetName val="횡설"/>
      <sheetName val="U형플륨집계"/>
      <sheetName val="플륨관마감"/>
      <sheetName val="플륨관"/>
      <sheetName val="횡배수평균터파기H"/>
      <sheetName val="BOX집계"/>
      <sheetName val="BOX수량"/>
      <sheetName val="잡석"/>
      <sheetName val="옹벽토공"/>
      <sheetName val="옹벽수량"/>
      <sheetName val="연장조서"/>
      <sheetName val="전단"/>
      <sheetName val="전집"/>
      <sheetName val="내역서적용수량"/>
      <sheetName val="부대공자재"/>
      <sheetName val="자재집계표"/>
      <sheetName val="타공정이월"/>
      <sheetName val="표지판설치집계"/>
      <sheetName val="표지판 기초수량"/>
      <sheetName val="표지판기초수량산출근거"/>
      <sheetName val="시선유도시설집계"/>
      <sheetName val="시선유도수량산출"/>
      <sheetName val="차선도색수량집계표"/>
      <sheetName val="차선도색수량근거"/>
      <sheetName val="이단가드레일집계"/>
      <sheetName val="교툥안전시설"/>
      <sheetName val="교대집계"/>
      <sheetName val="부대공집계(옛날)"/>
      <sheetName val="부대공집계표"/>
      <sheetName val="오수공"/>
      <sheetName val="우수공"/>
      <sheetName val="구내배관"/>
      <sheetName val="BYPASS날개벽"/>
      <sheetName val="abut집계"/>
      <sheetName val="상-교대"/>
      <sheetName val="총괄토공집계"/>
      <sheetName val="1 line"/>
      <sheetName val="자재별집계"/>
      <sheetName val="총재료집계"/>
      <sheetName val="개거재료집계"/>
      <sheetName val="개거수량산출"/>
      <sheetName val="개거위치조서"/>
      <sheetName val="덮개재료집계"/>
      <sheetName val="덮개수량산출"/>
      <sheetName val="덮개위치조서"/>
      <sheetName val="토적계산"/>
      <sheetName val="폐기물산출"/>
      <sheetName val="깨기재료집계"/>
      <sheetName val="깨기수량산출"/>
      <sheetName val="깨기위치조서"/>
      <sheetName val="중보용수로취입수문재료표"/>
      <sheetName val="중보용수로취입수문"/>
      <sheetName val="중보용수로취입수깨기수량"/>
      <sheetName val="내역적용(전체)"/>
      <sheetName val="터널공총자재693"/>
      <sheetName val="시멘트및골재수랑지계표694"/>
      <sheetName val="콘크리트695"/>
      <sheetName val="총집계표"/>
      <sheetName val="BM개착"/>
      <sheetName val="(3-1)798"/>
      <sheetName val="(3-2)799"/>
      <sheetName val="800"/>
      <sheetName val="801"/>
      <sheetName val="802"/>
      <sheetName val="803"/>
      <sheetName val="(4-1)822"/>
      <sheetName val="(4-2)823"/>
      <sheetName val="824"/>
      <sheetName val="825"/>
      <sheetName val="826"/>
      <sheetName val="827"/>
      <sheetName val="(6-1)872"/>
      <sheetName val="(6-2)873"/>
      <sheetName val="874"/>
      <sheetName val="875"/>
      <sheetName val="876"/>
      <sheetName val="877"/>
      <sheetName val="본선수량총괄집계표"/>
      <sheetName val="토공수량총괄집계표"/>
      <sheetName val="용수개거 내역수량집계표"/>
      <sheetName val="용수개거연장조서"/>
      <sheetName val="용수개거재료집계표"/>
      <sheetName val="용수개거단위수량"/>
      <sheetName val="간지"/>
      <sheetName val="설계내역서"/>
      <sheetName val="TYPE총괄집계표"/>
      <sheetName val="논리시점우측"/>
      <sheetName val="논리시점좌측"/>
      <sheetName val="논리종점우측"/>
      <sheetName val="논리종점좌측"/>
      <sheetName val="설계설명서"/>
      <sheetName val="물량증감내역"/>
      <sheetName val="자재"/>
      <sheetName val="공사용중기"/>
      <sheetName val="공정표(당)"/>
      <sheetName val="공정표(변)"/>
      <sheetName val="표지-1"/>
      <sheetName val="집계표(총괄)"/>
      <sheetName val="집계표(토목)"/>
      <sheetName val="제잡비산출근거"/>
      <sheetName val="1공구(내역서)"/>
      <sheetName val="관급(1공구 )"/>
      <sheetName val="2-1공구"/>
      <sheetName val="2-2공구"/>
      <sheetName val="관급(2공구)"/>
      <sheetName val="건축(재경비)"/>
      <sheetName val="건축갑"/>
      <sheetName val="건축"/>
      <sheetName val="기계(재경비)"/>
      <sheetName val="기계갑"/>
      <sheetName val="기계설비"/>
      <sheetName val="집계표(토목,비목별)"/>
      <sheetName val="표지(K1)"/>
      <sheetName val="집계표(K1,토목)"/>
      <sheetName val="1공구(K1)"/>
      <sheetName val="집계표(K1,2공구)"/>
      <sheetName val="집계표(K1,건축)"/>
      <sheetName val="집계표(K1,기계)"/>
      <sheetName val="표지(K2)"/>
      <sheetName val="집계표(K2,토목)"/>
      <sheetName val="1공구(K2)"/>
      <sheetName val="집계표(K2,2공구)"/>
      <sheetName val="집계표(K2,건축)"/>
      <sheetName val="집계표(K2,기계)"/>
      <sheetName val="표지 (2)"/>
      <sheetName val="예정공정표"/>
      <sheetName val="공사일보(4월1일)"/>
      <sheetName val="공사일보(4월2일)"/>
      <sheetName val="공사일보(4월3일)"/>
      <sheetName val="공사일보(4월4일)"/>
      <sheetName val="공사일보(4월5일)"/>
      <sheetName val="공사일보(4월6일)"/>
      <sheetName val="공사일보(4월7일)"/>
      <sheetName val="공사일보(4월8일)"/>
      <sheetName val="공사일보(4월9일)"/>
      <sheetName val="공사일보(4월10일)"/>
      <sheetName val="공사일보(4월11일)"/>
      <sheetName val="공사일보(4월12일)"/>
      <sheetName val="공사일보(4월13일)"/>
      <sheetName val="공사일보(4월14일)"/>
      <sheetName val="공사일보(4월15일)"/>
      <sheetName val="공사일보(4월16일)"/>
      <sheetName val="공사일보(4월17일)"/>
      <sheetName val="공사일보(4월18일)"/>
      <sheetName val="공사일보(4월19일)"/>
      <sheetName val="공사일보(4월20일)"/>
      <sheetName val="공사일보(4월21일)"/>
      <sheetName val="공사일보(4월22일)"/>
      <sheetName val="공사일보(4월23일)"/>
      <sheetName val="공사일보(4월24일)"/>
      <sheetName val="공사일보(4월25일)"/>
      <sheetName val="공사일보(4월26일)"/>
      <sheetName val="공사일보(4월27일)"/>
      <sheetName val="공사일보(4월28일)"/>
      <sheetName val="공사일보(4월29일)"/>
      <sheetName val="공사일보(4월30일)"/>
      <sheetName val="설계변경내용"/>
      <sheetName val="토목공사(수량증감대비표)"/>
      <sheetName val="1공구(수량증감대비표)"/>
      <sheetName val="단가조견표"/>
      <sheetName val="주요물량,자재"/>
      <sheetName val="공사기간,변경조건"/>
      <sheetName val="공정표(변경)"/>
      <sheetName val="표지-1 (2)"/>
      <sheetName val="표지-1 (3)"/>
      <sheetName val="내역갑"/>
      <sheetName val="산출내역"/>
      <sheetName val="내역"/>
      <sheetName val="관급자재대,보상비"/>
      <sheetName val="보상비"/>
      <sheetName val="교대수량집계표"/>
      <sheetName val="교대수량"/>
      <sheetName val="가시설공(광장부)"/>
      <sheetName val="Anchor수량"/>
      <sheetName val="MSG"/>
      <sheetName val="MSG (2)"/>
      <sheetName val="SQJ"/>
      <sheetName val="가시설공(시점부)"/>
      <sheetName val="MSG(시점부)"/>
      <sheetName val="SQJ(시점부)"/>
      <sheetName val="남양내역"/>
      <sheetName val="갑"/>
      <sheetName val="변경개요1"/>
      <sheetName val="갑 (1)"/>
      <sheetName val="원가계산서"/>
      <sheetName val="공종별집계표"/>
      <sheetName val="갑지 (2)"/>
      <sheetName val="공량서(옥외방범)"/>
      <sheetName val="단가조사서"/>
      <sheetName val="단가조사서 (업체)"/>
      <sheetName val="갑지 (3)"/>
      <sheetName val="자재총괄(증감)"/>
      <sheetName val="폐수처리장(변경)"/>
      <sheetName val="폐수처리장 (기존)"/>
      <sheetName val="갑지 (4)"/>
      <sheetName val="도면"/>
      <sheetName val="토공집계표"/>
      <sheetName val="구조물깨기수량집계"/>
      <sheetName val="교량깨기"/>
      <sheetName val="000000"/>
      <sheetName val="시점부"/>
      <sheetName val="시점부토적표"/>
      <sheetName val="종점부"/>
      <sheetName val="종점부토적표"/>
      <sheetName val="정렬"/>
      <sheetName val="기본DATA"/>
      <sheetName val="실행내역"/>
      <sheetName val="요율"/>
      <sheetName val="집 계 표"/>
      <sheetName val="기계내역"/>
      <sheetName val="산출근거1"/>
      <sheetName val="단면 (2)"/>
      <sheetName val="당진1,2호기전선관설치및접지4차공사내역서-을지"/>
      <sheetName val="BOQ(전체)"/>
      <sheetName val="간선계산"/>
      <sheetName val="INPUT"/>
      <sheetName val="공사비예산서(토목분)"/>
      <sheetName val="CABLE SIZE-3"/>
      <sheetName val="["/>
      <sheetName val="조명시설"/>
      <sheetName val="1.취수장"/>
      <sheetName val="#REF"/>
      <sheetName val="사  업  비  수  지  예  산  서"/>
      <sheetName val="대전-교대(A1-A2)"/>
      <sheetName val="전체제잡비"/>
      <sheetName val="가로등내역서"/>
      <sheetName val="수량집계표"/>
      <sheetName val="산출근거"/>
      <sheetName val="산수배수"/>
      <sheetName val="도급대실행대비표"/>
      <sheetName val="BID"/>
      <sheetName val="3.바닥판설계"/>
      <sheetName val="입찰안"/>
      <sheetName val="전체_1설계"/>
      <sheetName val="단면가정"/>
      <sheetName val="绑ꣃ˞짛༏濼殃恸䁍◣"/>
      <sheetName val="type-F"/>
      <sheetName val="편입토지조서"/>
      <sheetName val="유동표"/>
      <sheetName val="투찰"/>
      <sheetName val="골재산출"/>
      <sheetName val="현황산출서"/>
      <sheetName val="배수공"/>
      <sheetName val="Sheet15"/>
      <sheetName val="전입"/>
      <sheetName val="맨홀수량산출"/>
      <sheetName val="1호인버트수량"/>
      <sheetName val="위치조서"/>
      <sheetName val="공주-교대(A1)"/>
      <sheetName val="B(함)일반수량"/>
      <sheetName val="apt수량"/>
      <sheetName val="적용토목"/>
      <sheetName val="ABUT수량-A1"/>
      <sheetName val="진주방향"/>
      <sheetName val="마산방향"/>
      <sheetName val="마산방향철근집계"/>
      <sheetName val="하수급견적대비"/>
      <sheetName val="수량명세서"/>
      <sheetName val="성서방향-교대(A2)"/>
      <sheetName val="소방"/>
      <sheetName val="앉음벽 (2)"/>
      <sheetName val="포장복구집계"/>
      <sheetName val="6공구(당초)"/>
      <sheetName val="용늪교종점측교대_x0000__x0009_ӐЀ_x0004__x0000__xdfa0_̠ӴЀF_x0000__x0010_[교대토공.XLS]"/>
      <sheetName val="용늪교종점측교대_x0000__x0000__x0000__x0000__x0000__x0000__x0000__x0000__x0000__x0009__x0000_ӐЀ_x0000__x0004__x0000__x0000__x0000__x0000__x0000__x0000__xdfa0_̠"/>
      <sheetName val="기초코드"/>
      <sheetName val="날개벽"/>
      <sheetName val="전기일위목록"/>
      <sheetName val="B부대공"/>
      <sheetName val="기초공"/>
      <sheetName val="기둥(원형)"/>
      <sheetName val="품셈"/>
      <sheetName val="기자재비"/>
      <sheetName val="플랜트 설치"/>
      <sheetName val="주형"/>
      <sheetName val="A-4"/>
      <sheetName val="설계명세서"/>
      <sheetName val="토목"/>
      <sheetName val="B2BERP"/>
      <sheetName val="SLIDES"/>
      <sheetName val="도장수량(하1)"/>
      <sheetName val="전차선로 물량표"/>
      <sheetName val="일위대가(계측기설치)"/>
      <sheetName val="건축내역"/>
      <sheetName val="변화치수"/>
      <sheetName val="8설7발"/>
      <sheetName val="2공구산출내역"/>
      <sheetName val="수로교총재료집계"/>
      <sheetName val="연결임시"/>
      <sheetName val="공사수행방안"/>
      <sheetName val="시멘트"/>
      <sheetName val="I一般比"/>
      <sheetName val="N賃率-職"/>
      <sheetName val="공작물조직표(용배수)"/>
      <sheetName val="산출내역서집계표"/>
      <sheetName val="SLAB"/>
      <sheetName val="6.교좌면보강"/>
      <sheetName val="준검 내역서"/>
      <sheetName val="2.8 부재_xffff_도(_xffff_한)"/>
      <sheetName val="2._xffff_.2 벽설계"/>
      <sheetName val="포장공"/>
      <sheetName val="교각계산"/>
      <sheetName val="가정단면"/>
      <sheetName val="봉양~조차장간고하개명(신설)"/>
      <sheetName val="공사일보(4월11탬גּ"/>
      <sheetName val="단위단가"/>
      <sheetName val="(C)원내역"/>
      <sheetName val="원본"/>
      <sheetName val="JUCKEYK"/>
      <sheetName val="인사자료총집계"/>
      <sheetName val="자재단가비교표"/>
      <sheetName val="용산1(해보)"/>
      <sheetName val="3CHBDC"/>
      <sheetName val="집수정현황"/>
      <sheetName val="실행대비"/>
      <sheetName val="VXXXXXXX"/>
      <sheetName val="TEL"/>
      <sheetName val="BLOCK-1"/>
      <sheetName val="부대내역"/>
      <sheetName val="남양시작동자105노65기1.3화1.2"/>
      <sheetName val="초곡1교(일반)"/>
      <sheetName val="토량1-1"/>
      <sheetName val="상수도토공집계표"/>
      <sheetName val="지급자재"/>
      <sheetName val="물가시세"/>
      <sheetName val="노임단가"/>
      <sheetName val="전신"/>
      <sheetName val="밸브설치"/>
      <sheetName val="Sheet1 (2)"/>
      <sheetName val="우,오수"/>
      <sheetName val="자재일람"/>
      <sheetName val="총괄표"/>
      <sheetName val="도급"/>
      <sheetName val="공통가설"/>
      <sheetName val="근로자자료입력"/>
      <sheetName val="단가조사"/>
      <sheetName val="VXXXX"/>
      <sheetName val="명세표지"/>
      <sheetName val="명세서"/>
      <sheetName val="총집계"/>
      <sheetName val="진출콘크.푸집"/>
      <sheetName val="진출철집"/>
      <sheetName val="&lt;접속집계&gt;"/>
      <sheetName val="접속철"/>
      <sheetName val="AP슬래브"/>
      <sheetName val="전기맨홀자재집"/>
      <sheetName val="전기맨홀콘.거푸집총집 "/>
      <sheetName val="전기맨홀철근총집"/>
      <sheetName val="상행-교대(A1-A2)"/>
      <sheetName val="5.정산서"/>
      <sheetName val="200"/>
      <sheetName val="반중력식옹벽"/>
      <sheetName val="(1)본선수량집계"/>
      <sheetName val="건축집계"/>
      <sheetName val="토목집계"/>
      <sheetName val="조경집계"/>
      <sheetName val="장문교(대전)"/>
      <sheetName val="sub"/>
      <sheetName val="포장공사"/>
      <sheetName val="교대(당진방향)삁세집계(A2)"/>
      <sheetName val="Q형플륨집계"/>
      <sheetName val="품셈TABLE"/>
      <sheetName val="터파기및재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 refreshError="1"/>
      <sheetData sheetId="296" refreshError="1"/>
      <sheetData sheetId="297" refreshError="1"/>
      <sheetData sheetId="298" refreshError="1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/>
      <sheetData sheetId="388"/>
      <sheetData sheetId="389" refreshError="1"/>
      <sheetData sheetId="390" refreshError="1"/>
      <sheetData sheetId="391" refreshError="1"/>
      <sheetData sheetId="392" refreshError="1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/>
      <sheetData sheetId="417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/>
      <sheetData sheetId="435" refreshError="1"/>
      <sheetData sheetId="436" refreshError="1"/>
      <sheetData sheetId="437" refreshError="1"/>
      <sheetData sheetId="438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/>
      <sheetData sheetId="479" refreshError="1"/>
      <sheetData sheetId="48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설계조건"/>
      <sheetName val="need"/>
      <sheetName val="정모멘트부"/>
      <sheetName val="교번부"/>
      <sheetName val="부모멘트부"/>
      <sheetName val="정리"/>
      <sheetName val="교각1"/>
    </sheetNames>
    <sheetDataSet>
      <sheetData sheetId="0">
        <row r="40">
          <cell r="P40">
            <v>4800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N1569"/>
  <sheetViews>
    <sheetView view="pageBreakPreview" topLeftCell="A22" zoomScaleSheetLayoutView="100" workbookViewId="0">
      <selection activeCell="A7" sqref="A7:B7"/>
    </sheetView>
  </sheetViews>
  <sheetFormatPr defaultColWidth="10.28515625" defaultRowHeight="18.75" customHeight="1"/>
  <cols>
    <col min="1" max="1" width="25.140625" style="17" customWidth="1"/>
    <col min="2" max="2" width="25.28515625" style="17" customWidth="1"/>
    <col min="3" max="3" width="21.85546875" style="33" bestFit="1" customWidth="1"/>
    <col min="4" max="4" width="6" style="17" customWidth="1"/>
    <col min="5" max="5" width="11" style="15" bestFit="1" customWidth="1"/>
    <col min="6" max="6" width="14" style="15" bestFit="1" customWidth="1"/>
    <col min="7" max="7" width="11" style="15" bestFit="1" customWidth="1"/>
    <col min="8" max="8" width="12.7109375" style="15" customWidth="1"/>
    <col min="9" max="9" width="9.7109375" style="15" customWidth="1"/>
    <col min="10" max="10" width="12.7109375" style="15" customWidth="1"/>
    <col min="11" max="11" width="11" style="15" bestFit="1" customWidth="1"/>
    <col min="12" max="12" width="14" style="15" bestFit="1" customWidth="1"/>
    <col min="13" max="13" width="8.42578125" style="16" customWidth="1"/>
    <col min="14" max="14" width="16.85546875" style="11" customWidth="1"/>
    <col min="15" max="16384" width="10.28515625" style="1"/>
  </cols>
  <sheetData>
    <row r="1" spans="1:14" s="5" customFormat="1" ht="15" customHeight="1">
      <c r="A1" s="149" t="s">
        <v>6</v>
      </c>
      <c r="B1" s="149" t="s">
        <v>3</v>
      </c>
      <c r="C1" s="151" t="s">
        <v>7</v>
      </c>
      <c r="D1" s="149" t="s">
        <v>4</v>
      </c>
      <c r="E1" s="3" t="s">
        <v>8</v>
      </c>
      <c r="F1" s="3"/>
      <c r="G1" s="3" t="s">
        <v>9</v>
      </c>
      <c r="H1" s="3"/>
      <c r="I1" s="3" t="s">
        <v>10</v>
      </c>
      <c r="J1" s="3"/>
      <c r="K1" s="3" t="s">
        <v>11</v>
      </c>
      <c r="L1" s="3"/>
      <c r="M1" s="153" t="s">
        <v>12</v>
      </c>
      <c r="N1" s="4"/>
    </row>
    <row r="2" spans="1:14" s="5" customFormat="1" ht="15" customHeight="1">
      <c r="A2" s="150"/>
      <c r="B2" s="150"/>
      <c r="C2" s="152"/>
      <c r="D2" s="150"/>
      <c r="E2" s="60" t="s">
        <v>5</v>
      </c>
      <c r="F2" s="60" t="s">
        <v>13</v>
      </c>
      <c r="G2" s="60" t="s">
        <v>14</v>
      </c>
      <c r="H2" s="60" t="s">
        <v>13</v>
      </c>
      <c r="I2" s="60" t="s">
        <v>5</v>
      </c>
      <c r="J2" s="60" t="s">
        <v>15</v>
      </c>
      <c r="K2" s="60" t="s">
        <v>5</v>
      </c>
      <c r="L2" s="60" t="s">
        <v>15</v>
      </c>
      <c r="M2" s="154"/>
      <c r="N2" s="4"/>
    </row>
    <row r="3" spans="1:14" s="5" customFormat="1" ht="18.95" customHeight="1">
      <c r="A3" s="61" t="s">
        <v>130</v>
      </c>
      <c r="B3" s="62"/>
      <c r="C3" s="63"/>
      <c r="D3" s="64"/>
      <c r="E3" s="59"/>
      <c r="F3" s="59"/>
      <c r="G3" s="59"/>
      <c r="H3" s="59"/>
      <c r="I3" s="59"/>
      <c r="J3" s="59"/>
      <c r="K3" s="59"/>
      <c r="L3" s="59"/>
      <c r="M3" s="65"/>
      <c r="N3" s="4"/>
    </row>
    <row r="4" spans="1:14" s="5" customFormat="1" ht="18.95" customHeight="1">
      <c r="A4" s="48" t="s">
        <v>102</v>
      </c>
      <c r="B4" s="48" t="s">
        <v>127</v>
      </c>
      <c r="C4" s="41">
        <f>'수량산출서-14m(방음터널)'!C63</f>
        <v>16</v>
      </c>
      <c r="D4" s="40" t="s">
        <v>17</v>
      </c>
      <c r="E4" s="7" t="e">
        <f>#REF!</f>
        <v>#REF!</v>
      </c>
      <c r="F4" s="7" t="e">
        <f t="shared" ref="F4:F15" si="0">INT(C4*E4)</f>
        <v>#REF!</v>
      </c>
      <c r="G4" s="7"/>
      <c r="H4" s="7"/>
      <c r="I4" s="7"/>
      <c r="J4" s="7"/>
      <c r="K4" s="7" t="e">
        <f t="shared" ref="K4:L15" si="1">E4+G4+I4</f>
        <v>#REF!</v>
      </c>
      <c r="L4" s="7" t="e">
        <f t="shared" si="1"/>
        <v>#REF!</v>
      </c>
      <c r="M4" s="8"/>
      <c r="N4" s="4"/>
    </row>
    <row r="5" spans="1:14" s="5" customFormat="1" ht="18.95" customHeight="1">
      <c r="A5" s="48" t="s">
        <v>102</v>
      </c>
      <c r="B5" s="48" t="s">
        <v>128</v>
      </c>
      <c r="C5" s="41">
        <f>'수량산출서-14m(방음터널)'!C65</f>
        <v>9</v>
      </c>
      <c r="D5" s="40" t="s">
        <v>17</v>
      </c>
      <c r="E5" s="7" t="e">
        <f>#REF!</f>
        <v>#REF!</v>
      </c>
      <c r="F5" s="7" t="e">
        <f>INT(C5*E5)</f>
        <v>#REF!</v>
      </c>
      <c r="G5" s="7"/>
      <c r="H5" s="7"/>
      <c r="I5" s="7"/>
      <c r="J5" s="7"/>
      <c r="K5" s="7" t="e">
        <f>E5+G5+I5</f>
        <v>#REF!</v>
      </c>
      <c r="L5" s="7" t="e">
        <f>F5+H5+J5</f>
        <v>#REF!</v>
      </c>
      <c r="M5" s="8"/>
      <c r="N5" s="4"/>
    </row>
    <row r="6" spans="1:14" s="5" customFormat="1" ht="18.95" customHeight="1">
      <c r="A6" s="69" t="s">
        <v>97</v>
      </c>
      <c r="B6" s="70" t="s">
        <v>88</v>
      </c>
      <c r="C6" s="41">
        <f>'수량산출서-14m(방음터널)'!C15/1000</f>
        <v>0.36675000000000002</v>
      </c>
      <c r="D6" s="40" t="s">
        <v>0</v>
      </c>
      <c r="E6" s="7" t="e">
        <f>#REF!</f>
        <v>#REF!</v>
      </c>
      <c r="F6" s="7" t="e">
        <f t="shared" si="0"/>
        <v>#REF!</v>
      </c>
      <c r="G6" s="7"/>
      <c r="H6" s="7"/>
      <c r="I6" s="7"/>
      <c r="J6" s="7"/>
      <c r="K6" s="7" t="e">
        <f t="shared" si="1"/>
        <v>#REF!</v>
      </c>
      <c r="L6" s="7" t="e">
        <f t="shared" si="1"/>
        <v>#REF!</v>
      </c>
      <c r="M6" s="8"/>
      <c r="N6" s="4"/>
    </row>
    <row r="7" spans="1:14" s="5" customFormat="1" ht="18.95" customHeight="1">
      <c r="A7" s="71" t="s">
        <v>93</v>
      </c>
      <c r="B7" s="70" t="s">
        <v>88</v>
      </c>
      <c r="C7" s="41">
        <f>'수량산출서-14m(방음터널)'!C9/1000</f>
        <v>1.0881400000000001</v>
      </c>
      <c r="D7" s="40" t="s">
        <v>0</v>
      </c>
      <c r="E7" s="7" t="e">
        <f>#REF!</f>
        <v>#REF!</v>
      </c>
      <c r="F7" s="7" t="e">
        <f t="shared" si="0"/>
        <v>#REF!</v>
      </c>
      <c r="G7" s="7"/>
      <c r="H7" s="7"/>
      <c r="I7" s="7"/>
      <c r="J7" s="7"/>
      <c r="K7" s="7" t="e">
        <f t="shared" si="1"/>
        <v>#REF!</v>
      </c>
      <c r="L7" s="7" t="e">
        <f t="shared" si="1"/>
        <v>#REF!</v>
      </c>
      <c r="M7" s="8"/>
      <c r="N7" s="4"/>
    </row>
    <row r="8" spans="1:14" s="5" customFormat="1" ht="18.95" customHeight="1">
      <c r="A8" s="54" t="s">
        <v>94</v>
      </c>
      <c r="B8" s="51" t="s">
        <v>92</v>
      </c>
      <c r="C8" s="41">
        <f>'수량산출서-14m(방음터널)'!C12/1000</f>
        <v>0.35804000000000002</v>
      </c>
      <c r="D8" s="40" t="s">
        <v>0</v>
      </c>
      <c r="E8" s="7" t="e">
        <f>#REF!</f>
        <v>#REF!</v>
      </c>
      <c r="F8" s="7" t="e">
        <f t="shared" si="0"/>
        <v>#REF!</v>
      </c>
      <c r="G8" s="7"/>
      <c r="H8" s="7"/>
      <c r="I8" s="7"/>
      <c r="J8" s="7"/>
      <c r="K8" s="7" t="e">
        <f t="shared" si="1"/>
        <v>#REF!</v>
      </c>
      <c r="L8" s="7" t="e">
        <f t="shared" si="1"/>
        <v>#REF!</v>
      </c>
      <c r="M8" s="8"/>
      <c r="N8" s="4"/>
    </row>
    <row r="9" spans="1:14" s="5" customFormat="1" ht="18.95" customHeight="1">
      <c r="A9" s="54" t="s">
        <v>95</v>
      </c>
      <c r="B9" s="70" t="s">
        <v>88</v>
      </c>
      <c r="C9" s="41">
        <f>'수량산출서-14m(방음터널)'!C18/1000</f>
        <v>0.13519</v>
      </c>
      <c r="D9" s="40" t="s">
        <v>0</v>
      </c>
      <c r="E9" s="7" t="e">
        <f>#REF!</f>
        <v>#REF!</v>
      </c>
      <c r="F9" s="7" t="e">
        <f t="shared" si="0"/>
        <v>#REF!</v>
      </c>
      <c r="G9" s="7"/>
      <c r="H9" s="7"/>
      <c r="I9" s="7"/>
      <c r="J9" s="7"/>
      <c r="K9" s="7" t="e">
        <f t="shared" si="1"/>
        <v>#REF!</v>
      </c>
      <c r="L9" s="7" t="e">
        <f t="shared" si="1"/>
        <v>#REF!</v>
      </c>
      <c r="M9" s="8"/>
      <c r="N9" s="4"/>
    </row>
    <row r="10" spans="1:14" s="5" customFormat="1" ht="18.95" customHeight="1">
      <c r="A10" s="54" t="s">
        <v>96</v>
      </c>
      <c r="B10" s="52" t="s">
        <v>50</v>
      </c>
      <c r="C10" s="72">
        <f>'수량산출서-14m(방음터널)'!C21/1000</f>
        <v>3.9799999999999995E-2</v>
      </c>
      <c r="D10" s="40" t="s">
        <v>0</v>
      </c>
      <c r="E10" s="7" t="e">
        <f>#REF!</f>
        <v>#REF!</v>
      </c>
      <c r="F10" s="7" t="e">
        <f t="shared" si="0"/>
        <v>#REF!</v>
      </c>
      <c r="G10" s="7"/>
      <c r="H10" s="7"/>
      <c r="I10" s="7"/>
      <c r="J10" s="7"/>
      <c r="K10" s="7" t="e">
        <f t="shared" si="1"/>
        <v>#REF!</v>
      </c>
      <c r="L10" s="7" t="e">
        <f t="shared" si="1"/>
        <v>#REF!</v>
      </c>
      <c r="M10" s="8"/>
      <c r="N10" s="4"/>
    </row>
    <row r="11" spans="1:14" s="5" customFormat="1" ht="18.95" customHeight="1">
      <c r="A11" s="54" t="s">
        <v>115</v>
      </c>
      <c r="B11" s="52" t="s">
        <v>116</v>
      </c>
      <c r="C11" s="41">
        <f>'수량산출서-14m(방음터널)'!C24/1000</f>
        <v>4.1299999999999996E-2</v>
      </c>
      <c r="D11" s="40" t="s">
        <v>0</v>
      </c>
      <c r="E11" s="7" t="e">
        <f>#REF!</f>
        <v>#REF!</v>
      </c>
      <c r="F11" s="7" t="e">
        <f t="shared" si="0"/>
        <v>#REF!</v>
      </c>
      <c r="G11" s="7"/>
      <c r="H11" s="7"/>
      <c r="I11" s="7"/>
      <c r="J11" s="7"/>
      <c r="K11" s="7" t="e">
        <f t="shared" si="1"/>
        <v>#REF!</v>
      </c>
      <c r="L11" s="7" t="e">
        <f t="shared" si="1"/>
        <v>#REF!</v>
      </c>
      <c r="M11" s="8"/>
      <c r="N11" s="4"/>
    </row>
    <row r="12" spans="1:14" s="5" customFormat="1" ht="18.95" customHeight="1">
      <c r="A12" s="54" t="s">
        <v>51</v>
      </c>
      <c r="B12" s="51" t="s">
        <v>89</v>
      </c>
      <c r="C12" s="41">
        <f>'수량산출서-14m(방음터널)'!C28/1000</f>
        <v>3.3570000000000003E-2</v>
      </c>
      <c r="D12" s="40" t="s">
        <v>0</v>
      </c>
      <c r="E12" s="7" t="e">
        <f>#REF!</f>
        <v>#REF!</v>
      </c>
      <c r="F12" s="7" t="e">
        <f t="shared" si="0"/>
        <v>#REF!</v>
      </c>
      <c r="G12" s="7"/>
      <c r="H12" s="7"/>
      <c r="I12" s="7"/>
      <c r="J12" s="7"/>
      <c r="K12" s="7" t="e">
        <f t="shared" si="1"/>
        <v>#REF!</v>
      </c>
      <c r="L12" s="7" t="e">
        <f t="shared" si="1"/>
        <v>#REF!</v>
      </c>
      <c r="M12" s="8"/>
      <c r="N12" s="4"/>
    </row>
    <row r="13" spans="1:14" s="5" customFormat="1" ht="18.95" customHeight="1">
      <c r="A13" s="55" t="s">
        <v>51</v>
      </c>
      <c r="B13" s="51" t="s">
        <v>90</v>
      </c>
      <c r="C13" s="49">
        <f>'수량산출서-14m(방음터널)'!C31/1000</f>
        <v>2.6839999999999999E-2</v>
      </c>
      <c r="D13" s="40" t="s">
        <v>0</v>
      </c>
      <c r="E13" s="7" t="e">
        <f>#REF!</f>
        <v>#REF!</v>
      </c>
      <c r="F13" s="7" t="e">
        <f t="shared" si="0"/>
        <v>#REF!</v>
      </c>
      <c r="G13" s="7"/>
      <c r="H13" s="7"/>
      <c r="I13" s="7"/>
      <c r="J13" s="7"/>
      <c r="K13" s="7" t="e">
        <f t="shared" si="1"/>
        <v>#REF!</v>
      </c>
      <c r="L13" s="7" t="e">
        <f t="shared" si="1"/>
        <v>#REF!</v>
      </c>
      <c r="M13" s="10"/>
      <c r="N13" s="4"/>
    </row>
    <row r="14" spans="1:14" s="5" customFormat="1" ht="18.95" customHeight="1">
      <c r="A14" s="55" t="s">
        <v>51</v>
      </c>
      <c r="B14" s="51" t="s">
        <v>91</v>
      </c>
      <c r="C14" s="49">
        <f>'수량산출서-14m(방음터널)'!C34/1000</f>
        <v>2.5160000000000002E-2</v>
      </c>
      <c r="D14" s="40" t="s">
        <v>0</v>
      </c>
      <c r="E14" s="7" t="e">
        <f>#REF!</f>
        <v>#REF!</v>
      </c>
      <c r="F14" s="7" t="e">
        <f t="shared" si="0"/>
        <v>#REF!</v>
      </c>
      <c r="G14" s="7"/>
      <c r="H14" s="7"/>
      <c r="I14" s="7"/>
      <c r="J14" s="7"/>
      <c r="K14" s="7" t="e">
        <f t="shared" si="1"/>
        <v>#REF!</v>
      </c>
      <c r="L14" s="7" t="e">
        <f t="shared" si="1"/>
        <v>#REF!</v>
      </c>
      <c r="M14" s="10"/>
      <c r="N14" s="4"/>
    </row>
    <row r="15" spans="1:14" s="5" customFormat="1" ht="18.95" customHeight="1">
      <c r="A15" s="55" t="s">
        <v>66</v>
      </c>
      <c r="B15" s="53" t="s">
        <v>82</v>
      </c>
      <c r="C15" s="49">
        <f>'수량산출서-14m(방음터널)'!C37/1000</f>
        <v>5.28E-3</v>
      </c>
      <c r="D15" s="40" t="s">
        <v>0</v>
      </c>
      <c r="E15" s="7" t="e">
        <f>#REF!</f>
        <v>#REF!</v>
      </c>
      <c r="F15" s="7" t="e">
        <f t="shared" si="0"/>
        <v>#REF!</v>
      </c>
      <c r="G15" s="7"/>
      <c r="H15" s="7"/>
      <c r="I15" s="7"/>
      <c r="J15" s="7"/>
      <c r="K15" s="7" t="e">
        <f t="shared" si="1"/>
        <v>#REF!</v>
      </c>
      <c r="L15" s="7" t="e">
        <f t="shared" si="1"/>
        <v>#REF!</v>
      </c>
      <c r="M15" s="10"/>
      <c r="N15" s="4"/>
    </row>
    <row r="16" spans="1:14" s="5" customFormat="1" ht="18.95" customHeight="1">
      <c r="A16" s="55" t="s">
        <v>66</v>
      </c>
      <c r="B16" s="53" t="s">
        <v>83</v>
      </c>
      <c r="C16" s="49">
        <f>'수량산출서-14m(방음터널)'!C40/1000</f>
        <v>4.5300000000000002E-3</v>
      </c>
      <c r="D16" s="40" t="s">
        <v>0</v>
      </c>
      <c r="E16" s="7" t="e">
        <f>#REF!</f>
        <v>#REF!</v>
      </c>
      <c r="F16" s="7" t="e">
        <f>INT(C16*E16)</f>
        <v>#REF!</v>
      </c>
      <c r="G16" s="7"/>
      <c r="H16" s="7"/>
      <c r="I16" s="7"/>
      <c r="J16" s="7"/>
      <c r="K16" s="7" t="e">
        <f>E16+G16+I16</f>
        <v>#REF!</v>
      </c>
      <c r="L16" s="7" t="e">
        <f>F16+H16+J16</f>
        <v>#REF!</v>
      </c>
      <c r="M16" s="10"/>
      <c r="N16" s="4"/>
    </row>
    <row r="17" spans="1:14" s="5" customFormat="1" ht="18.95" customHeight="1">
      <c r="A17" s="55" t="s">
        <v>67</v>
      </c>
      <c r="B17" s="53" t="s">
        <v>52</v>
      </c>
      <c r="C17" s="49">
        <f>'수량산출서-14m(방음터널)'!C43/1000</f>
        <v>1.1169999999999999E-2</v>
      </c>
      <c r="D17" s="40" t="s">
        <v>0</v>
      </c>
      <c r="E17" s="9" t="e">
        <f>#REF!</f>
        <v>#REF!</v>
      </c>
      <c r="F17" s="7" t="e">
        <f t="shared" ref="F17:F31" si="2">INT(C17*E17)</f>
        <v>#REF!</v>
      </c>
      <c r="G17" s="7"/>
      <c r="H17" s="7"/>
      <c r="I17" s="7"/>
      <c r="J17" s="7"/>
      <c r="K17" s="7" t="e">
        <f t="shared" ref="K17:L33" si="3">E17+G17+I17</f>
        <v>#REF!</v>
      </c>
      <c r="L17" s="7" t="e">
        <f t="shared" si="3"/>
        <v>#REF!</v>
      </c>
      <c r="M17" s="10"/>
      <c r="N17" s="4"/>
    </row>
    <row r="18" spans="1:14" s="5" customFormat="1" ht="18.95" customHeight="1">
      <c r="A18" s="55" t="s">
        <v>68</v>
      </c>
      <c r="B18" s="53" t="s">
        <v>53</v>
      </c>
      <c r="C18" s="49">
        <f>'수량산출서-14m(방음터널)'!C46/1000</f>
        <v>8.2890000000000005E-2</v>
      </c>
      <c r="D18" s="40" t="s">
        <v>0</v>
      </c>
      <c r="E18" s="9" t="e">
        <f>#REF!</f>
        <v>#REF!</v>
      </c>
      <c r="F18" s="7" t="e">
        <f t="shared" si="2"/>
        <v>#REF!</v>
      </c>
      <c r="G18" s="7"/>
      <c r="H18" s="7"/>
      <c r="I18" s="7"/>
      <c r="J18" s="7"/>
      <c r="K18" s="7" t="e">
        <f t="shared" si="3"/>
        <v>#REF!</v>
      </c>
      <c r="L18" s="7" t="e">
        <f t="shared" si="3"/>
        <v>#REF!</v>
      </c>
      <c r="M18" s="10"/>
      <c r="N18" s="4"/>
    </row>
    <row r="19" spans="1:14" s="5" customFormat="1" ht="18.95" customHeight="1">
      <c r="A19" s="55" t="s">
        <v>69</v>
      </c>
      <c r="B19" s="53" t="s">
        <v>54</v>
      </c>
      <c r="C19" s="49">
        <f>'수량산출서-14m(방음터널)'!C50</f>
        <v>63.8</v>
      </c>
      <c r="D19" s="50" t="s">
        <v>2</v>
      </c>
      <c r="E19" s="9" t="e">
        <f>#REF!</f>
        <v>#REF!</v>
      </c>
      <c r="F19" s="7" t="e">
        <f t="shared" si="2"/>
        <v>#REF!</v>
      </c>
      <c r="G19" s="7"/>
      <c r="H19" s="7"/>
      <c r="I19" s="7"/>
      <c r="J19" s="7"/>
      <c r="K19" s="7" t="e">
        <f t="shared" si="3"/>
        <v>#REF!</v>
      </c>
      <c r="L19" s="7" t="e">
        <f t="shared" si="3"/>
        <v>#REF!</v>
      </c>
      <c r="M19" s="10"/>
      <c r="N19" s="4"/>
    </row>
    <row r="20" spans="1:14" s="5" customFormat="1" ht="18.95" customHeight="1">
      <c r="A20" s="55" t="s">
        <v>70</v>
      </c>
      <c r="B20" s="53" t="s">
        <v>55</v>
      </c>
      <c r="C20" s="49">
        <f>'수량산출서-14m(방음터널)'!C53</f>
        <v>20.38</v>
      </c>
      <c r="D20" s="50" t="s">
        <v>2</v>
      </c>
      <c r="E20" s="9" t="e">
        <f>#REF!</f>
        <v>#REF!</v>
      </c>
      <c r="F20" s="7" t="e">
        <f t="shared" si="2"/>
        <v>#REF!</v>
      </c>
      <c r="G20" s="7"/>
      <c r="H20" s="7"/>
      <c r="I20" s="7"/>
      <c r="J20" s="7"/>
      <c r="K20" s="7" t="e">
        <f t="shared" si="3"/>
        <v>#REF!</v>
      </c>
      <c r="L20" s="7" t="e">
        <f t="shared" si="3"/>
        <v>#REF!</v>
      </c>
      <c r="M20" s="10"/>
      <c r="N20" s="4"/>
    </row>
    <row r="21" spans="1:14" s="5" customFormat="1" ht="18.95" customHeight="1">
      <c r="A21" s="55" t="s">
        <v>147</v>
      </c>
      <c r="B21" s="53" t="s">
        <v>146</v>
      </c>
      <c r="C21" s="49">
        <f>'수량산출서-14m(방음터널)'!C56</f>
        <v>121.87</v>
      </c>
      <c r="D21" s="50" t="s">
        <v>2</v>
      </c>
      <c r="E21" s="9" t="e">
        <f>#REF!</f>
        <v>#REF!</v>
      </c>
      <c r="F21" s="7" t="e">
        <f t="shared" si="2"/>
        <v>#REF!</v>
      </c>
      <c r="G21" s="7"/>
      <c r="H21" s="7"/>
      <c r="I21" s="7"/>
      <c r="J21" s="7"/>
      <c r="K21" s="7" t="e">
        <f t="shared" si="3"/>
        <v>#REF!</v>
      </c>
      <c r="L21" s="7" t="e">
        <f t="shared" si="3"/>
        <v>#REF!</v>
      </c>
      <c r="M21" s="10"/>
      <c r="N21" s="4"/>
    </row>
    <row r="22" spans="1:14" s="5" customFormat="1" ht="18.95" customHeight="1">
      <c r="A22" s="55" t="s">
        <v>100</v>
      </c>
      <c r="B22" s="53" t="s">
        <v>98</v>
      </c>
      <c r="C22" s="49">
        <f>'수량산출서-14m(방음터널)'!C59</f>
        <v>3.98</v>
      </c>
      <c r="D22" s="50" t="s">
        <v>2</v>
      </c>
      <c r="E22" s="9" t="e">
        <f>#REF!</f>
        <v>#REF!</v>
      </c>
      <c r="F22" s="7" t="e">
        <f t="shared" si="2"/>
        <v>#REF!</v>
      </c>
      <c r="G22" s="7"/>
      <c r="H22" s="7"/>
      <c r="I22" s="7"/>
      <c r="J22" s="7"/>
      <c r="K22" s="7" t="e">
        <f t="shared" si="3"/>
        <v>#REF!</v>
      </c>
      <c r="L22" s="7" t="e">
        <f t="shared" si="3"/>
        <v>#REF!</v>
      </c>
      <c r="M22" s="10"/>
      <c r="N22" s="4"/>
    </row>
    <row r="23" spans="1:14" s="5" customFormat="1" ht="18.95" customHeight="1">
      <c r="A23" s="55" t="s">
        <v>56</v>
      </c>
      <c r="B23" s="53" t="s">
        <v>150</v>
      </c>
      <c r="C23" s="49">
        <f>'수량산출서-14m(방음터널)'!C68</f>
        <v>8</v>
      </c>
      <c r="D23" s="40" t="s">
        <v>17</v>
      </c>
      <c r="E23" s="9" t="e">
        <f>#REF!</f>
        <v>#REF!</v>
      </c>
      <c r="F23" s="7" t="e">
        <f t="shared" si="2"/>
        <v>#REF!</v>
      </c>
      <c r="G23" s="7"/>
      <c r="H23" s="7"/>
      <c r="I23" s="7"/>
      <c r="J23" s="7"/>
      <c r="K23" s="7" t="e">
        <f t="shared" si="3"/>
        <v>#REF!</v>
      </c>
      <c r="L23" s="7" t="e">
        <f t="shared" si="3"/>
        <v>#REF!</v>
      </c>
      <c r="M23" s="10"/>
      <c r="N23" s="4"/>
    </row>
    <row r="24" spans="1:14" s="5" customFormat="1" ht="18.95" customHeight="1">
      <c r="A24" s="55" t="s">
        <v>57</v>
      </c>
      <c r="B24" s="53" t="s">
        <v>58</v>
      </c>
      <c r="C24" s="49">
        <f>'수량산출서-14m(방음터널)'!C70</f>
        <v>72</v>
      </c>
      <c r="D24" s="40" t="s">
        <v>17</v>
      </c>
      <c r="E24" s="9" t="e">
        <f>#REF!</f>
        <v>#REF!</v>
      </c>
      <c r="F24" s="7" t="e">
        <f t="shared" si="2"/>
        <v>#REF!</v>
      </c>
      <c r="G24" s="7"/>
      <c r="H24" s="7"/>
      <c r="I24" s="7"/>
      <c r="J24" s="7"/>
      <c r="K24" s="7" t="e">
        <f t="shared" si="3"/>
        <v>#REF!</v>
      </c>
      <c r="L24" s="7" t="e">
        <f t="shared" si="3"/>
        <v>#REF!</v>
      </c>
      <c r="M24" s="10"/>
      <c r="N24" s="4"/>
    </row>
    <row r="25" spans="1:14" s="5" customFormat="1" ht="18.95" customHeight="1">
      <c r="A25" s="55" t="s">
        <v>59</v>
      </c>
      <c r="B25" s="53" t="s">
        <v>60</v>
      </c>
      <c r="C25" s="49">
        <f>'수량산출서-14m(방음터널)'!C72</f>
        <v>28</v>
      </c>
      <c r="D25" s="40" t="s">
        <v>17</v>
      </c>
      <c r="E25" s="9" t="e">
        <f>#REF!</f>
        <v>#REF!</v>
      </c>
      <c r="F25" s="7" t="e">
        <f t="shared" si="2"/>
        <v>#REF!</v>
      </c>
      <c r="G25" s="7"/>
      <c r="H25" s="7"/>
      <c r="I25" s="7"/>
      <c r="J25" s="7"/>
      <c r="K25" s="7" t="e">
        <f t="shared" si="3"/>
        <v>#REF!</v>
      </c>
      <c r="L25" s="7" t="e">
        <f t="shared" si="3"/>
        <v>#REF!</v>
      </c>
      <c r="M25" s="10"/>
      <c r="N25" s="4"/>
    </row>
    <row r="26" spans="1:14" s="5" customFormat="1" ht="18.95" customHeight="1">
      <c r="A26" s="55" t="s">
        <v>61</v>
      </c>
      <c r="B26" s="53" t="s">
        <v>62</v>
      </c>
      <c r="C26" s="66">
        <f>'수량산출서-14m(방음터널)'!C74</f>
        <v>67.933333333333337</v>
      </c>
      <c r="D26" s="40" t="s">
        <v>17</v>
      </c>
      <c r="E26" s="9" t="e">
        <f>#REF!</f>
        <v>#REF!</v>
      </c>
      <c r="F26" s="7" t="e">
        <f t="shared" si="2"/>
        <v>#REF!</v>
      </c>
      <c r="G26" s="7"/>
      <c r="H26" s="7"/>
      <c r="I26" s="7"/>
      <c r="J26" s="7"/>
      <c r="K26" s="7" t="e">
        <f t="shared" si="3"/>
        <v>#REF!</v>
      </c>
      <c r="L26" s="7" t="e">
        <f t="shared" si="3"/>
        <v>#REF!</v>
      </c>
      <c r="M26" s="10"/>
      <c r="N26" s="4"/>
    </row>
    <row r="27" spans="1:14" s="5" customFormat="1" ht="18.95" customHeight="1">
      <c r="A27" s="55" t="s">
        <v>63</v>
      </c>
      <c r="B27" s="53" t="s">
        <v>64</v>
      </c>
      <c r="C27" s="49">
        <f>'수량산출서-14m(방음터널)'!C76</f>
        <v>1</v>
      </c>
      <c r="D27" s="40" t="s">
        <v>17</v>
      </c>
      <c r="E27" s="9" t="e">
        <f>#REF!</f>
        <v>#REF!</v>
      </c>
      <c r="F27" s="7" t="e">
        <f t="shared" si="2"/>
        <v>#REF!</v>
      </c>
      <c r="G27" s="7"/>
      <c r="H27" s="7"/>
      <c r="I27" s="7"/>
      <c r="J27" s="7"/>
      <c r="K27" s="7" t="e">
        <f t="shared" si="3"/>
        <v>#REF!</v>
      </c>
      <c r="L27" s="7" t="e">
        <f t="shared" si="3"/>
        <v>#REF!</v>
      </c>
      <c r="M27" s="10"/>
      <c r="N27" s="4"/>
    </row>
    <row r="28" spans="1:14" s="5" customFormat="1" ht="18.95" customHeight="1">
      <c r="A28" s="55" t="s">
        <v>65</v>
      </c>
      <c r="B28" s="39"/>
      <c r="C28" s="49">
        <f>'수량산출서-14m(방음터널)'!C78</f>
        <v>234.6</v>
      </c>
      <c r="D28" s="50" t="s">
        <v>17</v>
      </c>
      <c r="E28" s="9" t="e">
        <f>#REF!</f>
        <v>#REF!</v>
      </c>
      <c r="F28" s="7" t="e">
        <f t="shared" si="2"/>
        <v>#REF!</v>
      </c>
      <c r="G28" s="7"/>
      <c r="H28" s="7"/>
      <c r="I28" s="7"/>
      <c r="J28" s="7"/>
      <c r="K28" s="7" t="e">
        <f t="shared" si="3"/>
        <v>#REF!</v>
      </c>
      <c r="L28" s="7" t="e">
        <f t="shared" si="3"/>
        <v>#REF!</v>
      </c>
      <c r="M28" s="10"/>
      <c r="N28" s="4"/>
    </row>
    <row r="29" spans="1:14" s="5" customFormat="1" ht="18.95" customHeight="1">
      <c r="A29" s="55" t="s">
        <v>1</v>
      </c>
      <c r="B29" s="6" t="s">
        <v>71</v>
      </c>
      <c r="C29" s="49">
        <f>SUM(C6:C11)+SUM(C12:C18)+(C19*5.14/1000)</f>
        <v>2.546592</v>
      </c>
      <c r="D29" s="40" t="s">
        <v>0</v>
      </c>
      <c r="E29" s="9" t="e">
        <f>#REF!*1000</f>
        <v>#REF!</v>
      </c>
      <c r="F29" s="7" t="e">
        <f t="shared" si="2"/>
        <v>#REF!</v>
      </c>
      <c r="G29" s="7"/>
      <c r="H29" s="7"/>
      <c r="I29" s="7"/>
      <c r="J29" s="7"/>
      <c r="K29" s="7" t="e">
        <f t="shared" si="3"/>
        <v>#REF!</v>
      </c>
      <c r="L29" s="7" t="e">
        <f t="shared" si="3"/>
        <v>#REF!</v>
      </c>
      <c r="M29" s="10"/>
      <c r="N29" s="4"/>
    </row>
    <row r="30" spans="1:14" s="5" customFormat="1" ht="18.95" customHeight="1">
      <c r="A30" s="55" t="s">
        <v>72</v>
      </c>
      <c r="B30" s="6"/>
      <c r="C30" s="49">
        <f>SUM(C6:C11)</f>
        <v>2.02922</v>
      </c>
      <c r="D30" s="40" t="s">
        <v>0</v>
      </c>
      <c r="E30" s="9" t="e">
        <f>#REF!</f>
        <v>#REF!</v>
      </c>
      <c r="F30" s="7" t="e">
        <f t="shared" si="2"/>
        <v>#REF!</v>
      </c>
      <c r="G30" s="7" t="e">
        <f>#REF!</f>
        <v>#REF!</v>
      </c>
      <c r="H30" s="7" t="e">
        <f t="shared" ref="H30:H35" si="4">C30*G30</f>
        <v>#REF!</v>
      </c>
      <c r="I30" s="7"/>
      <c r="J30" s="7"/>
      <c r="K30" s="7" t="e">
        <f t="shared" si="3"/>
        <v>#REF!</v>
      </c>
      <c r="L30" s="7" t="e">
        <f t="shared" si="3"/>
        <v>#REF!</v>
      </c>
      <c r="M30" s="10"/>
      <c r="N30" s="4"/>
    </row>
    <row r="31" spans="1:14" s="5" customFormat="1" ht="18.95" customHeight="1">
      <c r="A31" s="55" t="s">
        <v>73</v>
      </c>
      <c r="B31" s="12"/>
      <c r="C31" s="49">
        <f>C30</f>
        <v>2.02922</v>
      </c>
      <c r="D31" s="40" t="s">
        <v>0</v>
      </c>
      <c r="E31" s="9" t="e">
        <f>#REF!</f>
        <v>#REF!</v>
      </c>
      <c r="F31" s="7" t="e">
        <f t="shared" si="2"/>
        <v>#REF!</v>
      </c>
      <c r="G31" s="7" t="e">
        <f>#REF!</f>
        <v>#REF!</v>
      </c>
      <c r="H31" s="7" t="e">
        <f t="shared" si="4"/>
        <v>#REF!</v>
      </c>
      <c r="I31" s="7"/>
      <c r="J31" s="7"/>
      <c r="K31" s="7" t="e">
        <f t="shared" si="3"/>
        <v>#REF!</v>
      </c>
      <c r="L31" s="7" t="e">
        <f t="shared" si="3"/>
        <v>#REF!</v>
      </c>
      <c r="M31" s="10"/>
      <c r="N31" s="4"/>
    </row>
    <row r="32" spans="1:14" s="5" customFormat="1" ht="18.95" customHeight="1">
      <c r="A32" s="55" t="s">
        <v>74</v>
      </c>
      <c r="B32" s="6"/>
      <c r="C32" s="49">
        <f>C31</f>
        <v>2.02922</v>
      </c>
      <c r="D32" s="40" t="s">
        <v>0</v>
      </c>
      <c r="E32" s="9"/>
      <c r="F32" s="7"/>
      <c r="G32" s="7" t="e">
        <f>#REF!</f>
        <v>#REF!</v>
      </c>
      <c r="H32" s="7" t="e">
        <f t="shared" si="4"/>
        <v>#REF!</v>
      </c>
      <c r="I32" s="7"/>
      <c r="J32" s="7"/>
      <c r="K32" s="7" t="e">
        <f t="shared" si="3"/>
        <v>#REF!</v>
      </c>
      <c r="L32" s="7" t="e">
        <f t="shared" si="3"/>
        <v>#REF!</v>
      </c>
      <c r="M32" s="10"/>
      <c r="N32" s="4"/>
    </row>
    <row r="33" spans="1:14" s="5" customFormat="1" ht="18.95" customHeight="1">
      <c r="A33" s="55" t="s">
        <v>75</v>
      </c>
      <c r="B33" s="35"/>
      <c r="C33" s="49">
        <f>C23</f>
        <v>8</v>
      </c>
      <c r="D33" s="40" t="s">
        <v>17</v>
      </c>
      <c r="E33" s="9"/>
      <c r="F33" s="7"/>
      <c r="G33" s="7" t="e">
        <f>#REF!</f>
        <v>#REF!</v>
      </c>
      <c r="H33" s="7" t="e">
        <f t="shared" si="4"/>
        <v>#REF!</v>
      </c>
      <c r="I33" s="7"/>
      <c r="J33" s="7"/>
      <c r="K33" s="7" t="e">
        <f t="shared" si="3"/>
        <v>#REF!</v>
      </c>
      <c r="L33" s="7" t="e">
        <f t="shared" si="3"/>
        <v>#REF!</v>
      </c>
      <c r="M33" s="10"/>
      <c r="N33" s="4"/>
    </row>
    <row r="34" spans="1:14" s="5" customFormat="1" ht="18.95" customHeight="1">
      <c r="A34" s="55" t="s">
        <v>76</v>
      </c>
      <c r="B34" s="39"/>
      <c r="C34" s="49">
        <f>SUM(C12:C18)+(C19*5.14/1000)</f>
        <v>0.51737199999999994</v>
      </c>
      <c r="D34" s="40" t="s">
        <v>0</v>
      </c>
      <c r="E34" s="9" t="e">
        <f>#REF!</f>
        <v>#REF!</v>
      </c>
      <c r="F34" s="7" t="e">
        <f>INT(C34*E34)</f>
        <v>#REF!</v>
      </c>
      <c r="G34" s="7" t="e">
        <f>#REF!</f>
        <v>#REF!</v>
      </c>
      <c r="H34" s="7" t="e">
        <f t="shared" si="4"/>
        <v>#REF!</v>
      </c>
      <c r="I34" s="7" t="e">
        <f>#REF!</f>
        <v>#REF!</v>
      </c>
      <c r="J34" s="7" t="e">
        <f>C34*I34</f>
        <v>#REF!</v>
      </c>
      <c r="K34" s="7" t="e">
        <f t="shared" ref="K34:L36" si="5">E34+G34+I34</f>
        <v>#REF!</v>
      </c>
      <c r="L34" s="7" t="e">
        <f t="shared" si="5"/>
        <v>#REF!</v>
      </c>
      <c r="M34" s="10"/>
      <c r="N34" s="4"/>
    </row>
    <row r="35" spans="1:14" s="5" customFormat="1" ht="18.95" customHeight="1">
      <c r="A35" s="55" t="s">
        <v>77</v>
      </c>
      <c r="B35" s="39"/>
      <c r="C35" s="49">
        <f>(2*1*C4)+(2*0.5*C5)</f>
        <v>41</v>
      </c>
      <c r="D35" s="50" t="s">
        <v>16</v>
      </c>
      <c r="E35" s="9"/>
      <c r="F35" s="7"/>
      <c r="G35" s="7" t="e">
        <f>#REF!</f>
        <v>#REF!</v>
      </c>
      <c r="H35" s="7" t="e">
        <f t="shared" si="4"/>
        <v>#REF!</v>
      </c>
      <c r="I35" s="7" t="e">
        <f>#REF!</f>
        <v>#REF!</v>
      </c>
      <c r="J35" s="7" t="e">
        <f>C35*I35</f>
        <v>#REF!</v>
      </c>
      <c r="K35" s="7" t="e">
        <f t="shared" si="5"/>
        <v>#REF!</v>
      </c>
      <c r="L35" s="7" t="e">
        <f t="shared" si="5"/>
        <v>#REF!</v>
      </c>
      <c r="M35" s="10"/>
      <c r="N35" s="4"/>
    </row>
    <row r="36" spans="1:14" s="5" customFormat="1" ht="18.95" customHeight="1">
      <c r="A36" s="55" t="s">
        <v>101</v>
      </c>
      <c r="B36" s="39"/>
      <c r="C36" s="49">
        <f>SUM(C6:C18)+C4*0.06+C5*0.003</f>
        <v>3.20566</v>
      </c>
      <c r="D36" s="40" t="s">
        <v>0</v>
      </c>
      <c r="E36" s="9" t="e">
        <f>#REF!</f>
        <v>#REF!</v>
      </c>
      <c r="F36" s="7" t="e">
        <f>INT(C36*E36)</f>
        <v>#REF!</v>
      </c>
      <c r="G36" s="9" t="e">
        <f>#REF!</f>
        <v>#REF!</v>
      </c>
      <c r="H36" s="7" t="e">
        <f>INT(C36*G36)</f>
        <v>#REF!</v>
      </c>
      <c r="I36" s="9" t="e">
        <f>#REF!</f>
        <v>#REF!</v>
      </c>
      <c r="J36" s="7" t="e">
        <f>INT(C36*I36)</f>
        <v>#REF!</v>
      </c>
      <c r="K36" s="7" t="e">
        <f t="shared" si="5"/>
        <v>#REF!</v>
      </c>
      <c r="L36" s="7" t="e">
        <f t="shared" si="5"/>
        <v>#REF!</v>
      </c>
      <c r="M36" s="10"/>
      <c r="N36" s="4"/>
    </row>
    <row r="37" spans="1:14" s="5" customFormat="1" ht="18.95" customHeight="1">
      <c r="A37" s="55"/>
      <c r="B37" s="39"/>
      <c r="C37" s="49"/>
      <c r="D37" s="50"/>
      <c r="E37" s="9"/>
      <c r="F37" s="7"/>
      <c r="G37" s="7"/>
      <c r="H37" s="7"/>
      <c r="I37" s="7"/>
      <c r="J37" s="7"/>
      <c r="K37" s="7"/>
      <c r="L37" s="7"/>
      <c r="M37" s="10"/>
      <c r="N37" s="4"/>
    </row>
    <row r="38" spans="1:14" s="5" customFormat="1" ht="18.95" customHeight="1">
      <c r="A38" s="37" t="s">
        <v>23</v>
      </c>
      <c r="B38" s="37" t="s">
        <v>24</v>
      </c>
      <c r="C38" s="37">
        <v>1</v>
      </c>
      <c r="D38" s="38" t="s">
        <v>25</v>
      </c>
      <c r="E38" s="37"/>
      <c r="F38" s="37" t="e">
        <f>SUM(F4:F36)</f>
        <v>#REF!</v>
      </c>
      <c r="G38" s="37"/>
      <c r="H38" s="37" t="e">
        <f>SUM(H4:H36)</f>
        <v>#REF!</v>
      </c>
      <c r="I38" s="37"/>
      <c r="J38" s="37" t="e">
        <f>SUM(J4:J36)</f>
        <v>#REF!</v>
      </c>
      <c r="K38" s="37"/>
      <c r="L38" s="37" t="e">
        <f>SUM(F38:J38)</f>
        <v>#REF!</v>
      </c>
      <c r="M38" s="36"/>
      <c r="N38" s="4"/>
    </row>
    <row r="39" spans="1:14" s="5" customFormat="1" ht="18.95" customHeight="1">
      <c r="A39" s="37" t="s">
        <v>26</v>
      </c>
      <c r="B39" s="37"/>
      <c r="C39" s="37">
        <v>1</v>
      </c>
      <c r="D39" s="37" t="s">
        <v>2</v>
      </c>
      <c r="E39" s="37"/>
      <c r="F39" s="37" t="e">
        <f>INT(F38/2)</f>
        <v>#REF!</v>
      </c>
      <c r="G39" s="37"/>
      <c r="H39" s="37" t="e">
        <f>INT(H38/2)</f>
        <v>#REF!</v>
      </c>
      <c r="I39" s="37"/>
      <c r="J39" s="37" t="e">
        <f>INT(J38/2)</f>
        <v>#REF!</v>
      </c>
      <c r="K39" s="37"/>
      <c r="L39" s="37" t="e">
        <f>SUM(F39:J39)</f>
        <v>#REF!</v>
      </c>
      <c r="M39" s="36"/>
      <c r="N39" s="4"/>
    </row>
    <row r="40" spans="1:14" s="5" customFormat="1" ht="20.100000000000001" customHeight="1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7"/>
      <c r="N40" s="4"/>
    </row>
    <row r="41" spans="1:14" s="5" customFormat="1" ht="20.100000000000001" customHeight="1">
      <c r="A41" s="73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4"/>
      <c r="N41" s="4"/>
    </row>
    <row r="42" spans="1:14" ht="18.75" customHeight="1">
      <c r="A42" s="13"/>
      <c r="B42" s="13"/>
      <c r="C42" s="32"/>
      <c r="D42" s="13"/>
      <c r="E42" s="14"/>
      <c r="F42" s="14"/>
      <c r="G42" s="1"/>
      <c r="H42" s="1"/>
      <c r="I42" s="1"/>
      <c r="J42" s="1"/>
      <c r="K42" s="1"/>
      <c r="L42" s="1"/>
      <c r="M42" s="1"/>
      <c r="N42" s="1"/>
    </row>
    <row r="43" spans="1:14" ht="18.75" customHeight="1">
      <c r="A43" s="13"/>
      <c r="B43" s="13"/>
      <c r="C43" s="32"/>
      <c r="D43" s="13"/>
      <c r="E43" s="14"/>
      <c r="F43" s="14"/>
      <c r="G43" s="1"/>
      <c r="H43" s="1"/>
      <c r="I43" s="1"/>
      <c r="J43" s="1"/>
      <c r="K43" s="1"/>
      <c r="L43" s="1"/>
      <c r="M43" s="1"/>
      <c r="N43" s="1"/>
    </row>
    <row r="44" spans="1:14" ht="18.75" customHeight="1">
      <c r="A44" s="13"/>
      <c r="B44" s="13"/>
      <c r="C44" s="32"/>
      <c r="D44" s="13"/>
      <c r="E44" s="14"/>
      <c r="F44" s="14"/>
      <c r="G44" s="1"/>
      <c r="H44" s="1"/>
      <c r="I44" s="1"/>
      <c r="J44" s="1"/>
      <c r="K44" s="1"/>
      <c r="L44" s="1"/>
      <c r="M44" s="1"/>
      <c r="N44" s="1"/>
    </row>
    <row r="45" spans="1:14" ht="18.75" customHeight="1">
      <c r="A45" s="13"/>
      <c r="B45" s="13"/>
      <c r="C45" s="32"/>
      <c r="D45" s="13"/>
      <c r="E45" s="14"/>
      <c r="F45" s="14"/>
      <c r="G45" s="1"/>
      <c r="H45" s="1"/>
      <c r="I45" s="1"/>
      <c r="J45" s="1"/>
      <c r="K45" s="1"/>
      <c r="L45" s="1"/>
      <c r="M45" s="1"/>
      <c r="N45" s="1"/>
    </row>
    <row r="46" spans="1:14" ht="18.75" customHeight="1">
      <c r="A46" s="13"/>
      <c r="B46" s="13"/>
      <c r="C46" s="32"/>
      <c r="D46" s="13"/>
      <c r="E46" s="14"/>
      <c r="F46" s="14"/>
      <c r="G46" s="1"/>
      <c r="H46" s="1"/>
      <c r="I46" s="1"/>
      <c r="J46" s="1"/>
      <c r="K46" s="1"/>
      <c r="L46" s="1"/>
      <c r="M46" s="1"/>
      <c r="N46" s="1"/>
    </row>
    <row r="47" spans="1:14" ht="18.75" customHeight="1">
      <c r="A47" s="13"/>
      <c r="B47" s="13"/>
      <c r="C47" s="32"/>
      <c r="D47" s="13"/>
      <c r="E47" s="14"/>
      <c r="F47" s="14"/>
      <c r="G47" s="1"/>
      <c r="H47" s="1"/>
      <c r="I47" s="1"/>
      <c r="J47" s="1"/>
      <c r="K47" s="1"/>
      <c r="L47" s="1"/>
      <c r="M47" s="1"/>
      <c r="N47" s="1"/>
    </row>
    <row r="48" spans="1:14" ht="18.75" customHeight="1">
      <c r="A48" s="13"/>
      <c r="B48" s="13"/>
      <c r="C48" s="32"/>
      <c r="D48" s="13"/>
      <c r="E48" s="14"/>
      <c r="F48" s="14"/>
      <c r="G48" s="1"/>
      <c r="H48" s="1"/>
      <c r="I48" s="1"/>
      <c r="J48" s="1"/>
      <c r="K48" s="1"/>
      <c r="L48" s="1"/>
      <c r="M48" s="1"/>
      <c r="N48" s="1"/>
    </row>
    <row r="49" spans="1:14" ht="18.75" customHeight="1">
      <c r="A49" s="13"/>
      <c r="B49" s="13"/>
      <c r="C49" s="32"/>
      <c r="D49" s="13"/>
      <c r="E49" s="14"/>
      <c r="F49" s="14"/>
      <c r="G49" s="1"/>
      <c r="H49" s="1"/>
      <c r="I49" s="1"/>
      <c r="J49" s="1"/>
      <c r="K49" s="1"/>
      <c r="L49" s="1"/>
      <c r="M49" s="1"/>
      <c r="N49" s="1"/>
    </row>
    <row r="50" spans="1:14" ht="18.75" customHeight="1">
      <c r="A50" s="13"/>
      <c r="B50" s="13"/>
      <c r="C50" s="32"/>
      <c r="D50" s="13"/>
      <c r="E50" s="14"/>
      <c r="F50" s="14"/>
      <c r="G50" s="1"/>
      <c r="H50" s="1"/>
      <c r="I50" s="1"/>
      <c r="J50" s="1"/>
      <c r="K50" s="1"/>
      <c r="L50" s="1"/>
      <c r="M50" s="1"/>
      <c r="N50" s="1"/>
    </row>
    <row r="51" spans="1:14" ht="18.75" customHeight="1">
      <c r="A51" s="13"/>
      <c r="B51" s="13"/>
      <c r="C51" s="32"/>
      <c r="D51" s="13"/>
      <c r="E51" s="14"/>
      <c r="F51" s="14"/>
      <c r="G51" s="1"/>
      <c r="H51" s="1"/>
      <c r="I51" s="1"/>
      <c r="J51" s="1"/>
      <c r="K51" s="1"/>
      <c r="L51" s="1"/>
      <c r="M51" s="1"/>
      <c r="N51" s="1"/>
    </row>
    <row r="52" spans="1:14" ht="18.75" customHeight="1">
      <c r="A52" s="13"/>
      <c r="B52" s="13"/>
      <c r="C52" s="32"/>
      <c r="D52" s="13"/>
      <c r="E52" s="14"/>
      <c r="F52" s="14"/>
      <c r="G52" s="1"/>
      <c r="H52" s="1"/>
      <c r="I52" s="1"/>
      <c r="J52" s="1"/>
      <c r="K52" s="1"/>
      <c r="L52" s="1"/>
      <c r="M52" s="1"/>
      <c r="N52" s="1"/>
    </row>
    <row r="53" spans="1:14" ht="18.75" customHeight="1">
      <c r="A53" s="13"/>
      <c r="B53" s="13"/>
      <c r="C53" s="32"/>
      <c r="D53" s="13"/>
      <c r="E53" s="14"/>
      <c r="F53" s="14"/>
      <c r="G53" s="1"/>
      <c r="H53" s="1"/>
      <c r="I53" s="1"/>
      <c r="J53" s="1"/>
      <c r="K53" s="1"/>
      <c r="L53" s="1"/>
      <c r="M53" s="1"/>
      <c r="N53" s="1"/>
    </row>
    <row r="54" spans="1:14" ht="18.75" customHeight="1">
      <c r="A54" s="13"/>
      <c r="B54" s="13"/>
      <c r="C54" s="32"/>
      <c r="D54" s="13"/>
      <c r="E54" s="14"/>
      <c r="F54" s="14"/>
      <c r="G54" s="1"/>
      <c r="H54" s="1"/>
      <c r="I54" s="1"/>
      <c r="J54" s="1"/>
      <c r="K54" s="1"/>
      <c r="L54" s="1"/>
      <c r="M54" s="1"/>
      <c r="N54" s="1"/>
    </row>
    <row r="55" spans="1:14" ht="18.75" customHeight="1">
      <c r="A55" s="13"/>
      <c r="B55" s="13"/>
      <c r="C55" s="32"/>
      <c r="D55" s="13"/>
      <c r="E55" s="14"/>
      <c r="F55" s="14"/>
      <c r="G55" s="1"/>
      <c r="H55" s="1"/>
      <c r="I55" s="1"/>
      <c r="J55" s="1"/>
      <c r="K55" s="1"/>
      <c r="L55" s="1"/>
      <c r="M55" s="1"/>
      <c r="N55" s="1"/>
    </row>
    <row r="56" spans="1:14" ht="18.75" customHeight="1">
      <c r="A56" s="13"/>
      <c r="B56" s="13"/>
      <c r="C56" s="32"/>
      <c r="D56" s="13"/>
      <c r="E56" s="14"/>
      <c r="F56" s="14"/>
      <c r="G56" s="1"/>
      <c r="H56" s="1"/>
      <c r="I56" s="1"/>
      <c r="J56" s="1"/>
      <c r="K56" s="1"/>
      <c r="L56" s="1"/>
      <c r="M56" s="1"/>
      <c r="N56" s="1"/>
    </row>
    <row r="57" spans="1:14" ht="18.75" customHeight="1">
      <c r="A57" s="13"/>
      <c r="B57" s="13"/>
      <c r="C57" s="32"/>
      <c r="D57" s="13"/>
      <c r="E57" s="14"/>
      <c r="F57" s="14"/>
      <c r="G57" s="1"/>
      <c r="H57" s="1"/>
      <c r="I57" s="1"/>
      <c r="J57" s="1"/>
      <c r="K57" s="1"/>
      <c r="L57" s="1"/>
      <c r="M57" s="1"/>
      <c r="N57" s="1"/>
    </row>
    <row r="58" spans="1:14" ht="18.75" customHeight="1">
      <c r="A58" s="13"/>
      <c r="B58" s="13"/>
      <c r="C58" s="32"/>
      <c r="D58" s="13"/>
      <c r="E58" s="14"/>
      <c r="F58" s="14"/>
      <c r="G58" s="1"/>
      <c r="H58" s="1"/>
      <c r="I58" s="1"/>
      <c r="J58" s="1"/>
      <c r="K58" s="1"/>
      <c r="L58" s="1"/>
      <c r="M58" s="1"/>
      <c r="N58" s="1"/>
    </row>
    <row r="59" spans="1:14" ht="18.75" customHeight="1">
      <c r="A59" s="13"/>
      <c r="B59" s="13"/>
      <c r="C59" s="32"/>
      <c r="D59" s="13"/>
      <c r="E59" s="14"/>
      <c r="F59" s="14"/>
      <c r="G59" s="1"/>
      <c r="H59" s="1"/>
      <c r="I59" s="1"/>
      <c r="J59" s="1"/>
      <c r="K59" s="1"/>
      <c r="L59" s="1"/>
      <c r="M59" s="1"/>
      <c r="N59" s="1"/>
    </row>
    <row r="60" spans="1:14" ht="18.75" customHeight="1">
      <c r="A60" s="13"/>
      <c r="B60" s="13"/>
      <c r="C60" s="32"/>
      <c r="D60" s="13"/>
      <c r="E60" s="14"/>
      <c r="F60" s="14"/>
      <c r="G60" s="1"/>
      <c r="H60" s="1"/>
      <c r="I60" s="1"/>
      <c r="J60" s="1"/>
      <c r="K60" s="1"/>
      <c r="L60" s="1"/>
      <c r="M60" s="1"/>
      <c r="N60" s="1"/>
    </row>
    <row r="61" spans="1:14" ht="18.75" customHeight="1">
      <c r="A61" s="13"/>
      <c r="B61" s="13"/>
      <c r="C61" s="32"/>
      <c r="D61" s="13"/>
      <c r="E61" s="14"/>
      <c r="F61" s="14"/>
      <c r="G61" s="1"/>
      <c r="H61" s="1"/>
      <c r="I61" s="1"/>
      <c r="J61" s="1"/>
      <c r="K61" s="1"/>
      <c r="L61" s="1"/>
      <c r="M61" s="1"/>
      <c r="N61" s="1"/>
    </row>
    <row r="62" spans="1:14" ht="18.75" customHeight="1">
      <c r="A62" s="13"/>
      <c r="B62" s="13"/>
      <c r="C62" s="32"/>
      <c r="D62" s="13"/>
      <c r="E62" s="14"/>
      <c r="F62" s="14"/>
      <c r="G62" s="1"/>
      <c r="H62" s="1"/>
      <c r="I62" s="1"/>
      <c r="J62" s="1"/>
      <c r="K62" s="1"/>
      <c r="L62" s="1"/>
      <c r="M62" s="1"/>
      <c r="N62" s="1"/>
    </row>
    <row r="63" spans="1:14" ht="18.75" customHeight="1">
      <c r="A63" s="13"/>
      <c r="B63" s="13"/>
      <c r="C63" s="32"/>
      <c r="D63" s="13"/>
      <c r="E63" s="14"/>
      <c r="F63" s="14"/>
      <c r="G63" s="1"/>
      <c r="H63" s="1"/>
      <c r="I63" s="1"/>
      <c r="J63" s="1"/>
      <c r="K63" s="1"/>
      <c r="L63" s="1"/>
      <c r="M63" s="1"/>
      <c r="N63" s="1"/>
    </row>
    <row r="64" spans="1:14" ht="18.75" customHeight="1">
      <c r="A64" s="13"/>
      <c r="B64" s="13"/>
      <c r="C64" s="32"/>
      <c r="D64" s="13"/>
      <c r="E64" s="14"/>
      <c r="F64" s="14"/>
      <c r="G64" s="1"/>
      <c r="H64" s="1"/>
      <c r="I64" s="1"/>
      <c r="J64" s="1"/>
      <c r="K64" s="1"/>
      <c r="L64" s="1"/>
      <c r="M64" s="1"/>
      <c r="N64" s="1"/>
    </row>
    <row r="65" spans="1:14" ht="18.75" customHeight="1">
      <c r="A65" s="13"/>
      <c r="B65" s="13"/>
      <c r="C65" s="32"/>
      <c r="D65" s="13"/>
      <c r="E65" s="14"/>
      <c r="F65" s="14"/>
      <c r="G65" s="1"/>
      <c r="H65" s="1"/>
      <c r="I65" s="1"/>
      <c r="J65" s="1"/>
      <c r="K65" s="1"/>
      <c r="L65" s="1"/>
      <c r="M65" s="1"/>
      <c r="N65" s="1"/>
    </row>
    <row r="66" spans="1:14" ht="18.75" customHeight="1">
      <c r="A66" s="13"/>
      <c r="B66" s="13"/>
      <c r="C66" s="32"/>
      <c r="D66" s="13"/>
      <c r="E66" s="14"/>
      <c r="F66" s="14"/>
      <c r="G66" s="1"/>
      <c r="H66" s="1"/>
      <c r="I66" s="1"/>
      <c r="J66" s="1"/>
      <c r="K66" s="1"/>
      <c r="L66" s="1"/>
      <c r="M66" s="1"/>
      <c r="N66" s="1"/>
    </row>
    <row r="67" spans="1:14" ht="18.75" customHeight="1">
      <c r="A67" s="13"/>
      <c r="B67" s="13"/>
      <c r="C67" s="32"/>
      <c r="D67" s="13"/>
      <c r="E67" s="14"/>
      <c r="F67" s="14"/>
      <c r="G67" s="1"/>
      <c r="H67" s="1"/>
      <c r="I67" s="1"/>
      <c r="J67" s="1"/>
      <c r="K67" s="1"/>
      <c r="L67" s="1"/>
      <c r="M67" s="1"/>
      <c r="N67" s="1"/>
    </row>
    <row r="68" spans="1:14" ht="18.75" customHeight="1">
      <c r="A68" s="13"/>
      <c r="B68" s="13"/>
      <c r="C68" s="32"/>
      <c r="D68" s="13"/>
      <c r="E68" s="14"/>
      <c r="F68" s="14"/>
      <c r="G68" s="1"/>
      <c r="H68" s="1"/>
      <c r="I68" s="1"/>
      <c r="J68" s="1"/>
      <c r="K68" s="1"/>
      <c r="L68" s="1"/>
      <c r="M68" s="1"/>
      <c r="N68" s="1"/>
    </row>
    <row r="69" spans="1:14" ht="18.75" customHeight="1">
      <c r="A69" s="13"/>
      <c r="B69" s="13"/>
      <c r="C69" s="32"/>
      <c r="D69" s="13"/>
      <c r="E69" s="14"/>
      <c r="F69" s="14"/>
      <c r="G69" s="1"/>
      <c r="H69" s="1"/>
      <c r="I69" s="1"/>
      <c r="J69" s="1"/>
      <c r="K69" s="1"/>
      <c r="L69" s="1"/>
      <c r="M69" s="1"/>
      <c r="N69" s="1"/>
    </row>
    <row r="70" spans="1:14" ht="18.75" customHeight="1">
      <c r="A70" s="13"/>
      <c r="B70" s="13"/>
      <c r="C70" s="32"/>
      <c r="D70" s="13"/>
      <c r="E70" s="14"/>
      <c r="F70" s="14"/>
      <c r="G70" s="1"/>
      <c r="H70" s="1"/>
      <c r="I70" s="1"/>
      <c r="J70" s="1"/>
      <c r="K70" s="1"/>
      <c r="L70" s="1"/>
      <c r="M70" s="1"/>
      <c r="N70" s="1"/>
    </row>
    <row r="71" spans="1:14" ht="18.75" customHeight="1">
      <c r="A71" s="13"/>
      <c r="B71" s="13"/>
      <c r="C71" s="32"/>
      <c r="D71" s="13"/>
      <c r="E71" s="14"/>
      <c r="F71" s="14"/>
      <c r="G71" s="1"/>
      <c r="H71" s="1"/>
      <c r="I71" s="1"/>
      <c r="J71" s="1"/>
      <c r="K71" s="1"/>
      <c r="L71" s="1"/>
      <c r="M71" s="1"/>
      <c r="N71" s="1"/>
    </row>
    <row r="72" spans="1:14" ht="18.75" customHeight="1">
      <c r="A72" s="13"/>
      <c r="B72" s="13"/>
      <c r="C72" s="32"/>
      <c r="D72" s="13"/>
      <c r="E72" s="14"/>
      <c r="F72" s="14"/>
      <c r="G72" s="1"/>
      <c r="H72" s="1"/>
      <c r="I72" s="1"/>
      <c r="J72" s="1"/>
      <c r="K72" s="1"/>
      <c r="L72" s="1"/>
      <c r="M72" s="1"/>
      <c r="N72" s="1"/>
    </row>
    <row r="73" spans="1:14" ht="18.75" customHeight="1">
      <c r="A73" s="13"/>
      <c r="B73" s="13"/>
      <c r="C73" s="32"/>
      <c r="D73" s="13"/>
      <c r="E73" s="14"/>
      <c r="F73" s="14"/>
      <c r="G73" s="1"/>
      <c r="H73" s="1"/>
      <c r="I73" s="1"/>
      <c r="J73" s="1"/>
      <c r="K73" s="1"/>
      <c r="L73" s="1"/>
      <c r="M73" s="1"/>
      <c r="N73" s="1"/>
    </row>
    <row r="74" spans="1:14" ht="18.75" customHeight="1">
      <c r="A74" s="13"/>
      <c r="B74" s="13"/>
      <c r="C74" s="32"/>
      <c r="D74" s="13"/>
      <c r="E74" s="14"/>
      <c r="F74" s="14"/>
      <c r="G74" s="1"/>
      <c r="H74" s="1"/>
      <c r="I74" s="1"/>
      <c r="J74" s="1"/>
      <c r="K74" s="1"/>
      <c r="L74" s="1"/>
      <c r="M74" s="1"/>
      <c r="N74" s="1"/>
    </row>
    <row r="75" spans="1:14" ht="18.75" customHeight="1">
      <c r="A75" s="13"/>
      <c r="B75" s="13"/>
      <c r="C75" s="32"/>
      <c r="D75" s="13"/>
      <c r="E75" s="14"/>
      <c r="F75" s="14"/>
      <c r="G75" s="1"/>
      <c r="H75" s="1"/>
      <c r="I75" s="1"/>
      <c r="J75" s="1"/>
      <c r="K75" s="1"/>
      <c r="L75" s="1"/>
      <c r="M75" s="1"/>
      <c r="N75" s="1"/>
    </row>
    <row r="76" spans="1:14" ht="18.75" customHeight="1">
      <c r="A76" s="13"/>
      <c r="B76" s="13"/>
      <c r="C76" s="32"/>
      <c r="D76" s="13"/>
      <c r="E76" s="14"/>
      <c r="F76" s="14"/>
      <c r="G76" s="1"/>
      <c r="H76" s="1"/>
      <c r="I76" s="1"/>
      <c r="J76" s="1"/>
      <c r="K76" s="1"/>
      <c r="L76" s="1"/>
      <c r="M76" s="1"/>
      <c r="N76" s="1"/>
    </row>
    <row r="77" spans="1:14" ht="18.75" customHeight="1">
      <c r="A77" s="13"/>
      <c r="B77" s="13"/>
      <c r="C77" s="32"/>
      <c r="D77" s="13"/>
      <c r="E77" s="14"/>
      <c r="F77" s="14"/>
      <c r="G77" s="1"/>
      <c r="H77" s="1"/>
      <c r="I77" s="1"/>
      <c r="J77" s="1"/>
      <c r="K77" s="1"/>
      <c r="L77" s="1"/>
      <c r="M77" s="1"/>
      <c r="N77" s="1"/>
    </row>
    <row r="78" spans="1:14" ht="18.75" customHeight="1">
      <c r="A78" s="13"/>
      <c r="B78" s="13"/>
      <c r="C78" s="32"/>
      <c r="D78" s="13"/>
      <c r="E78" s="14"/>
      <c r="F78" s="14"/>
      <c r="G78" s="1"/>
      <c r="H78" s="1"/>
      <c r="I78" s="1"/>
      <c r="J78" s="1"/>
      <c r="K78" s="1"/>
      <c r="L78" s="1"/>
      <c r="M78" s="1"/>
      <c r="N78" s="1"/>
    </row>
    <row r="79" spans="1:14" ht="18.75" customHeight="1">
      <c r="A79" s="13"/>
      <c r="B79" s="13"/>
      <c r="C79" s="32"/>
      <c r="D79" s="13"/>
      <c r="E79" s="14"/>
      <c r="F79" s="14"/>
      <c r="G79" s="1"/>
      <c r="H79" s="1"/>
      <c r="I79" s="1"/>
      <c r="J79" s="1"/>
      <c r="K79" s="1"/>
      <c r="L79" s="1"/>
      <c r="M79" s="1"/>
      <c r="N79" s="1"/>
    </row>
    <row r="80" spans="1:14" ht="18.75" customHeight="1">
      <c r="A80" s="13"/>
      <c r="B80" s="13"/>
      <c r="C80" s="32"/>
      <c r="D80" s="13"/>
      <c r="E80" s="14"/>
      <c r="F80" s="14"/>
      <c r="G80" s="1"/>
      <c r="H80" s="1"/>
      <c r="I80" s="1"/>
      <c r="J80" s="1"/>
      <c r="K80" s="1"/>
      <c r="L80" s="1"/>
      <c r="M80" s="1"/>
      <c r="N80" s="1"/>
    </row>
    <row r="81" spans="1:14" ht="18.75" customHeight="1">
      <c r="A81" s="13"/>
      <c r="B81" s="13"/>
      <c r="C81" s="32"/>
      <c r="D81" s="13"/>
      <c r="E81" s="14"/>
      <c r="F81" s="14"/>
      <c r="G81" s="1"/>
      <c r="H81" s="1"/>
      <c r="I81" s="1"/>
      <c r="J81" s="1"/>
      <c r="K81" s="1"/>
      <c r="L81" s="1"/>
      <c r="M81" s="1"/>
      <c r="N81" s="1"/>
    </row>
    <row r="82" spans="1:14" ht="18.75" customHeight="1">
      <c r="A82" s="13"/>
      <c r="B82" s="13"/>
      <c r="C82" s="32"/>
      <c r="D82" s="13"/>
      <c r="E82" s="14"/>
      <c r="F82" s="14"/>
      <c r="G82" s="1"/>
      <c r="H82" s="1"/>
      <c r="I82" s="1"/>
      <c r="J82" s="1"/>
      <c r="K82" s="1"/>
      <c r="L82" s="1"/>
      <c r="M82" s="1"/>
      <c r="N82" s="1"/>
    </row>
    <row r="83" spans="1:14" ht="18.75" customHeight="1">
      <c r="A83" s="13"/>
      <c r="B83" s="13"/>
      <c r="C83" s="32"/>
      <c r="D83" s="13"/>
      <c r="E83" s="14"/>
      <c r="F83" s="14"/>
      <c r="G83" s="1"/>
      <c r="H83" s="1"/>
      <c r="I83" s="1"/>
      <c r="J83" s="1"/>
      <c r="K83" s="1"/>
      <c r="L83" s="1"/>
      <c r="M83" s="1"/>
      <c r="N83" s="1"/>
    </row>
    <row r="84" spans="1:14" ht="18.75" customHeight="1">
      <c r="A84" s="13"/>
      <c r="B84" s="13"/>
      <c r="C84" s="32"/>
      <c r="D84" s="13"/>
      <c r="E84" s="14"/>
      <c r="F84" s="14"/>
      <c r="G84" s="1"/>
      <c r="H84" s="1"/>
      <c r="I84" s="1"/>
      <c r="J84" s="1"/>
      <c r="K84" s="1"/>
      <c r="L84" s="1"/>
      <c r="M84" s="1"/>
      <c r="N84" s="1"/>
    </row>
    <row r="85" spans="1:14" ht="18.75" customHeight="1">
      <c r="A85" s="13"/>
      <c r="B85" s="13"/>
      <c r="C85" s="32"/>
      <c r="D85" s="13"/>
      <c r="E85" s="14"/>
      <c r="F85" s="14"/>
      <c r="G85" s="1"/>
      <c r="H85" s="1"/>
      <c r="I85" s="1"/>
      <c r="J85" s="1"/>
      <c r="K85" s="1"/>
      <c r="L85" s="1"/>
      <c r="M85" s="1"/>
      <c r="N85" s="1"/>
    </row>
    <row r="86" spans="1:14" ht="18.75" customHeight="1">
      <c r="A86" s="13"/>
      <c r="B86" s="13"/>
      <c r="C86" s="32"/>
      <c r="D86" s="13"/>
      <c r="E86" s="14"/>
      <c r="F86" s="14"/>
      <c r="G86" s="1"/>
      <c r="H86" s="1"/>
      <c r="I86" s="1"/>
      <c r="J86" s="1"/>
      <c r="K86" s="1"/>
      <c r="L86" s="1"/>
      <c r="M86" s="1"/>
      <c r="N86" s="1"/>
    </row>
    <row r="87" spans="1:14" ht="18.75" customHeight="1">
      <c r="A87" s="13"/>
      <c r="B87" s="13"/>
      <c r="C87" s="32"/>
      <c r="D87" s="13"/>
      <c r="E87" s="14"/>
      <c r="F87" s="14"/>
      <c r="G87" s="1"/>
      <c r="H87" s="1"/>
      <c r="I87" s="1"/>
      <c r="J87" s="1"/>
      <c r="K87" s="1"/>
      <c r="L87" s="1"/>
      <c r="M87" s="1"/>
      <c r="N87" s="1"/>
    </row>
    <row r="88" spans="1:14" ht="18.75" customHeight="1">
      <c r="A88" s="13"/>
      <c r="B88" s="13"/>
      <c r="C88" s="32"/>
      <c r="D88" s="13"/>
      <c r="E88" s="14"/>
      <c r="F88" s="14"/>
      <c r="G88" s="1"/>
      <c r="H88" s="1"/>
      <c r="I88" s="1"/>
      <c r="J88" s="1"/>
      <c r="K88" s="1"/>
      <c r="L88" s="1"/>
      <c r="M88" s="1"/>
      <c r="N88" s="1"/>
    </row>
    <row r="89" spans="1:14" ht="18.75" customHeight="1">
      <c r="A89" s="13"/>
      <c r="B89" s="13"/>
      <c r="C89" s="32"/>
      <c r="D89" s="13"/>
      <c r="E89" s="14"/>
      <c r="F89" s="14"/>
      <c r="G89" s="1"/>
      <c r="H89" s="1"/>
      <c r="I89" s="1"/>
      <c r="J89" s="1"/>
      <c r="K89" s="1"/>
      <c r="L89" s="1"/>
      <c r="M89" s="1"/>
      <c r="N89" s="1"/>
    </row>
    <row r="90" spans="1:14" ht="18.75" customHeight="1">
      <c r="A90" s="13"/>
      <c r="B90" s="13"/>
      <c r="C90" s="32"/>
      <c r="D90" s="13"/>
      <c r="E90" s="14"/>
      <c r="F90" s="14"/>
      <c r="G90" s="1"/>
      <c r="H90" s="1"/>
      <c r="I90" s="1"/>
      <c r="J90" s="1"/>
      <c r="K90" s="1"/>
      <c r="L90" s="1"/>
      <c r="M90" s="1"/>
      <c r="N90" s="1"/>
    </row>
    <row r="91" spans="1:14" ht="18.75" customHeight="1">
      <c r="A91" s="13"/>
      <c r="B91" s="13"/>
      <c r="C91" s="32"/>
      <c r="D91" s="13"/>
      <c r="E91" s="14"/>
      <c r="F91" s="14"/>
      <c r="G91" s="1"/>
      <c r="H91" s="1"/>
      <c r="I91" s="1"/>
      <c r="J91" s="1"/>
      <c r="K91" s="1"/>
      <c r="L91" s="1"/>
      <c r="M91" s="1"/>
      <c r="N91" s="1"/>
    </row>
    <row r="92" spans="1:14" ht="18.75" customHeight="1">
      <c r="A92" s="13"/>
      <c r="B92" s="13"/>
      <c r="C92" s="32"/>
      <c r="D92" s="13"/>
      <c r="E92" s="14"/>
      <c r="F92" s="14"/>
      <c r="G92" s="1"/>
      <c r="H92" s="1"/>
      <c r="I92" s="1"/>
      <c r="J92" s="1"/>
      <c r="K92" s="1"/>
      <c r="L92" s="1"/>
      <c r="M92" s="1"/>
      <c r="N92" s="1"/>
    </row>
    <row r="93" spans="1:14" ht="18.75" customHeight="1">
      <c r="A93" s="13"/>
      <c r="B93" s="13"/>
      <c r="C93" s="32"/>
      <c r="D93" s="13"/>
      <c r="E93" s="14"/>
      <c r="F93" s="14"/>
      <c r="G93" s="1"/>
      <c r="H93" s="1"/>
      <c r="I93" s="1"/>
      <c r="J93" s="1"/>
      <c r="K93" s="1"/>
      <c r="L93" s="1"/>
      <c r="M93" s="1"/>
      <c r="N93" s="1"/>
    </row>
    <row r="94" spans="1:14" ht="18.75" customHeight="1">
      <c r="A94" s="13"/>
      <c r="B94" s="13"/>
      <c r="C94" s="32"/>
      <c r="D94" s="13"/>
      <c r="E94" s="14"/>
      <c r="F94" s="14"/>
      <c r="G94" s="1"/>
      <c r="H94" s="1"/>
      <c r="I94" s="1"/>
      <c r="J94" s="1"/>
      <c r="K94" s="1"/>
      <c r="L94" s="1"/>
      <c r="M94" s="1"/>
      <c r="N94" s="1"/>
    </row>
    <row r="95" spans="1:14" ht="18.75" customHeight="1">
      <c r="A95" s="13"/>
      <c r="B95" s="13"/>
      <c r="C95" s="32"/>
      <c r="D95" s="13"/>
      <c r="E95" s="14"/>
      <c r="F95" s="14"/>
      <c r="G95" s="1"/>
      <c r="H95" s="1"/>
      <c r="I95" s="1"/>
      <c r="J95" s="1"/>
      <c r="K95" s="1"/>
      <c r="L95" s="1"/>
      <c r="M95" s="1"/>
      <c r="N95" s="1"/>
    </row>
    <row r="96" spans="1:14" ht="18.75" customHeight="1">
      <c r="A96" s="13"/>
      <c r="B96" s="13"/>
      <c r="C96" s="32"/>
      <c r="D96" s="13"/>
      <c r="E96" s="14"/>
      <c r="F96" s="14"/>
      <c r="G96" s="1"/>
      <c r="H96" s="1"/>
      <c r="I96" s="1"/>
      <c r="J96" s="1"/>
      <c r="K96" s="1"/>
      <c r="L96" s="1"/>
      <c r="M96" s="1"/>
      <c r="N96" s="1"/>
    </row>
    <row r="97" spans="1:14" ht="18.75" customHeight="1">
      <c r="A97" s="13"/>
      <c r="B97" s="13"/>
      <c r="C97" s="32"/>
      <c r="D97" s="13"/>
      <c r="E97" s="14"/>
      <c r="F97" s="14"/>
      <c r="G97" s="1"/>
      <c r="H97" s="1"/>
      <c r="I97" s="1"/>
      <c r="J97" s="1"/>
      <c r="K97" s="1"/>
      <c r="L97" s="1"/>
      <c r="M97" s="1"/>
      <c r="N97" s="1"/>
    </row>
    <row r="98" spans="1:14" ht="18.75" customHeight="1">
      <c r="A98" s="13"/>
      <c r="B98" s="13"/>
      <c r="C98" s="32"/>
      <c r="D98" s="13"/>
      <c r="E98" s="14"/>
      <c r="F98" s="14"/>
      <c r="G98" s="1"/>
      <c r="H98" s="1"/>
      <c r="I98" s="1"/>
      <c r="J98" s="1"/>
      <c r="K98" s="1"/>
      <c r="L98" s="1"/>
      <c r="M98" s="1"/>
      <c r="N98" s="1"/>
    </row>
    <row r="99" spans="1:14" ht="18.75" customHeight="1">
      <c r="A99" s="13"/>
      <c r="B99" s="13"/>
      <c r="C99" s="32"/>
      <c r="D99" s="13"/>
      <c r="E99" s="14"/>
      <c r="F99" s="14"/>
      <c r="G99" s="1"/>
      <c r="H99" s="1"/>
      <c r="I99" s="1"/>
      <c r="J99" s="1"/>
      <c r="K99" s="1"/>
      <c r="L99" s="1"/>
      <c r="M99" s="1"/>
      <c r="N99" s="1"/>
    </row>
    <row r="100" spans="1:14" ht="18.75" customHeight="1">
      <c r="A100" s="13"/>
      <c r="B100" s="13"/>
      <c r="C100" s="32"/>
      <c r="D100" s="13"/>
      <c r="E100" s="14"/>
      <c r="F100" s="14"/>
      <c r="G100" s="1"/>
      <c r="H100" s="1"/>
      <c r="I100" s="1"/>
      <c r="J100" s="1"/>
      <c r="K100" s="1"/>
      <c r="L100" s="1"/>
      <c r="M100" s="1"/>
      <c r="N100" s="1"/>
    </row>
    <row r="101" spans="1:14" ht="18.75" customHeight="1">
      <c r="A101" s="13"/>
      <c r="B101" s="13"/>
      <c r="C101" s="32"/>
      <c r="D101" s="13"/>
      <c r="E101" s="14"/>
      <c r="F101" s="14"/>
      <c r="G101" s="1"/>
      <c r="H101" s="1"/>
      <c r="I101" s="1"/>
      <c r="J101" s="1"/>
      <c r="K101" s="1"/>
      <c r="L101" s="1"/>
      <c r="M101" s="1"/>
      <c r="N101" s="1"/>
    </row>
    <row r="102" spans="1:14" ht="18.75" customHeight="1">
      <c r="A102" s="13"/>
      <c r="B102" s="13"/>
      <c r="C102" s="32"/>
      <c r="D102" s="13"/>
      <c r="E102" s="14"/>
      <c r="F102" s="14"/>
      <c r="G102" s="1"/>
      <c r="H102" s="1"/>
      <c r="I102" s="1"/>
      <c r="J102" s="1"/>
      <c r="K102" s="1"/>
      <c r="L102" s="1"/>
      <c r="M102" s="1"/>
      <c r="N102" s="1"/>
    </row>
    <row r="103" spans="1:14" ht="18.75" customHeight="1">
      <c r="A103" s="13"/>
      <c r="B103" s="13"/>
      <c r="C103" s="32"/>
      <c r="D103" s="13"/>
      <c r="E103" s="14"/>
      <c r="F103" s="14"/>
      <c r="G103" s="1"/>
      <c r="H103" s="1"/>
      <c r="I103" s="1"/>
      <c r="J103" s="1"/>
      <c r="K103" s="1"/>
      <c r="L103" s="1"/>
      <c r="M103" s="1"/>
      <c r="N103" s="1"/>
    </row>
    <row r="104" spans="1:14" ht="18.75" customHeight="1">
      <c r="A104" s="13"/>
      <c r="B104" s="13"/>
      <c r="C104" s="32"/>
      <c r="D104" s="13"/>
      <c r="E104" s="14"/>
      <c r="F104" s="14"/>
      <c r="G104" s="1"/>
      <c r="H104" s="1"/>
      <c r="I104" s="1"/>
      <c r="J104" s="1"/>
      <c r="K104" s="1"/>
      <c r="L104" s="1"/>
      <c r="M104" s="1"/>
      <c r="N104" s="1"/>
    </row>
    <row r="105" spans="1:14" ht="18.75" customHeight="1">
      <c r="A105" s="13"/>
      <c r="B105" s="13"/>
      <c r="C105" s="32"/>
      <c r="D105" s="13"/>
      <c r="E105" s="14"/>
      <c r="F105" s="14"/>
      <c r="G105" s="1"/>
      <c r="H105" s="1"/>
      <c r="I105" s="1"/>
      <c r="J105" s="1"/>
      <c r="K105" s="1"/>
      <c r="L105" s="1"/>
      <c r="M105" s="1"/>
      <c r="N105" s="1"/>
    </row>
    <row r="106" spans="1:14" ht="18.75" customHeight="1">
      <c r="A106" s="13"/>
      <c r="B106" s="13"/>
      <c r="C106" s="32"/>
      <c r="D106" s="13"/>
      <c r="E106" s="14"/>
      <c r="F106" s="14"/>
      <c r="G106" s="1"/>
      <c r="H106" s="1"/>
      <c r="I106" s="1"/>
      <c r="J106" s="1"/>
      <c r="K106" s="1"/>
      <c r="L106" s="1"/>
      <c r="M106" s="1"/>
      <c r="N106" s="1"/>
    </row>
    <row r="107" spans="1:14" ht="18.75" customHeight="1">
      <c r="A107" s="13"/>
      <c r="B107" s="13"/>
      <c r="C107" s="32"/>
      <c r="D107" s="13"/>
      <c r="E107" s="14"/>
      <c r="F107" s="14"/>
      <c r="G107" s="1"/>
      <c r="H107" s="1"/>
      <c r="I107" s="1"/>
      <c r="J107" s="1"/>
      <c r="K107" s="1"/>
      <c r="L107" s="1"/>
      <c r="M107" s="1"/>
      <c r="N107" s="1"/>
    </row>
    <row r="108" spans="1:14" ht="18.75" customHeight="1">
      <c r="A108" s="13"/>
      <c r="B108" s="13"/>
      <c r="C108" s="32"/>
      <c r="D108" s="13"/>
      <c r="E108" s="14"/>
      <c r="F108" s="14"/>
      <c r="G108" s="1"/>
      <c r="H108" s="1"/>
      <c r="I108" s="1"/>
      <c r="J108" s="1"/>
      <c r="K108" s="1"/>
      <c r="L108" s="1"/>
      <c r="M108" s="1"/>
      <c r="N108" s="1"/>
    </row>
    <row r="109" spans="1:14" ht="18.75" customHeight="1">
      <c r="A109" s="13"/>
      <c r="B109" s="13"/>
      <c r="C109" s="32"/>
      <c r="D109" s="13"/>
      <c r="E109" s="14"/>
      <c r="F109" s="14"/>
      <c r="G109" s="1"/>
      <c r="H109" s="1"/>
      <c r="I109" s="1"/>
      <c r="J109" s="1"/>
      <c r="K109" s="1"/>
      <c r="L109" s="1"/>
      <c r="M109" s="1"/>
      <c r="N109" s="1"/>
    </row>
    <row r="110" spans="1:14" ht="18.75" customHeight="1">
      <c r="A110" s="13"/>
      <c r="B110" s="13"/>
      <c r="C110" s="32"/>
      <c r="D110" s="13"/>
      <c r="E110" s="14"/>
      <c r="F110" s="14"/>
      <c r="G110" s="1"/>
      <c r="H110" s="1"/>
      <c r="I110" s="1"/>
      <c r="J110" s="1"/>
      <c r="K110" s="1"/>
      <c r="L110" s="1"/>
      <c r="M110" s="1"/>
      <c r="N110" s="1"/>
    </row>
    <row r="111" spans="1:14" ht="18.75" customHeight="1">
      <c r="A111" s="13"/>
      <c r="B111" s="13"/>
      <c r="C111" s="32"/>
      <c r="D111" s="13"/>
      <c r="E111" s="14"/>
      <c r="F111" s="14"/>
      <c r="G111" s="1"/>
      <c r="H111" s="1"/>
      <c r="I111" s="1"/>
      <c r="J111" s="1"/>
      <c r="K111" s="1"/>
      <c r="L111" s="1"/>
      <c r="M111" s="1"/>
      <c r="N111" s="1"/>
    </row>
    <row r="112" spans="1:14" ht="18.75" customHeight="1">
      <c r="A112" s="13"/>
      <c r="B112" s="13"/>
      <c r="C112" s="32"/>
      <c r="D112" s="13"/>
      <c r="E112" s="14"/>
      <c r="F112" s="14"/>
      <c r="G112" s="1"/>
      <c r="H112" s="1"/>
      <c r="I112" s="1"/>
      <c r="J112" s="1"/>
      <c r="K112" s="1"/>
      <c r="L112" s="1"/>
      <c r="M112" s="1"/>
      <c r="N112" s="1"/>
    </row>
    <row r="113" spans="1:14" ht="18.75" customHeight="1">
      <c r="A113" s="13"/>
      <c r="B113" s="13"/>
      <c r="C113" s="32"/>
      <c r="D113" s="13"/>
      <c r="E113" s="14"/>
      <c r="F113" s="14"/>
      <c r="G113" s="1"/>
      <c r="H113" s="1"/>
      <c r="I113" s="1"/>
      <c r="J113" s="1"/>
      <c r="K113" s="1"/>
      <c r="L113" s="1"/>
      <c r="M113" s="1"/>
      <c r="N113" s="1"/>
    </row>
    <row r="114" spans="1:14" ht="18.75" customHeight="1">
      <c r="A114" s="13"/>
      <c r="B114" s="13"/>
      <c r="C114" s="32"/>
      <c r="D114" s="13"/>
      <c r="E114" s="14"/>
      <c r="F114" s="14"/>
      <c r="G114" s="1"/>
      <c r="H114" s="1"/>
      <c r="I114" s="1"/>
      <c r="J114" s="1"/>
      <c r="K114" s="1"/>
      <c r="L114" s="1"/>
      <c r="M114" s="1"/>
      <c r="N114" s="1"/>
    </row>
    <row r="115" spans="1:14" ht="18.75" customHeight="1">
      <c r="A115" s="13"/>
      <c r="B115" s="13"/>
      <c r="C115" s="32"/>
      <c r="D115" s="13"/>
      <c r="E115" s="14"/>
      <c r="F115" s="14"/>
      <c r="G115" s="1"/>
      <c r="H115" s="1"/>
      <c r="I115" s="1"/>
      <c r="J115" s="1"/>
      <c r="K115" s="1"/>
      <c r="L115" s="1"/>
      <c r="M115" s="1"/>
      <c r="N115" s="1"/>
    </row>
    <row r="116" spans="1:14" ht="18.75" customHeight="1">
      <c r="A116" s="13"/>
      <c r="B116" s="13"/>
      <c r="C116" s="32"/>
      <c r="D116" s="13"/>
      <c r="E116" s="14"/>
      <c r="F116" s="14"/>
      <c r="G116" s="1"/>
      <c r="H116" s="1"/>
      <c r="I116" s="1"/>
      <c r="J116" s="1"/>
      <c r="K116" s="1"/>
      <c r="L116" s="1"/>
      <c r="M116" s="1"/>
      <c r="N116" s="1"/>
    </row>
    <row r="117" spans="1:14" ht="18.75" customHeight="1">
      <c r="A117" s="13"/>
      <c r="B117" s="13"/>
      <c r="C117" s="32"/>
      <c r="D117" s="13"/>
      <c r="E117" s="14"/>
      <c r="F117" s="14"/>
      <c r="G117" s="1"/>
      <c r="H117" s="1"/>
      <c r="I117" s="1"/>
      <c r="J117" s="1"/>
      <c r="K117" s="1"/>
      <c r="L117" s="1"/>
      <c r="M117" s="1"/>
      <c r="N117" s="1"/>
    </row>
    <row r="118" spans="1:14" ht="18.75" customHeight="1">
      <c r="A118" s="13"/>
      <c r="B118" s="13"/>
      <c r="C118" s="32"/>
      <c r="D118" s="13"/>
      <c r="E118" s="14"/>
      <c r="F118" s="14"/>
      <c r="G118" s="1"/>
      <c r="H118" s="1"/>
      <c r="I118" s="1"/>
      <c r="J118" s="1"/>
      <c r="K118" s="1"/>
      <c r="L118" s="1"/>
      <c r="M118" s="1"/>
      <c r="N118" s="1"/>
    </row>
    <row r="119" spans="1:14" ht="18.75" customHeight="1">
      <c r="A119" s="13"/>
      <c r="B119" s="13"/>
      <c r="C119" s="32"/>
      <c r="D119" s="13"/>
      <c r="E119" s="14"/>
      <c r="F119" s="14"/>
      <c r="G119" s="1"/>
      <c r="H119" s="1"/>
      <c r="I119" s="1"/>
      <c r="J119" s="1"/>
      <c r="K119" s="1"/>
      <c r="L119" s="1"/>
      <c r="M119" s="1"/>
      <c r="N119" s="1"/>
    </row>
    <row r="120" spans="1:14" ht="18.75" customHeight="1">
      <c r="A120" s="13"/>
      <c r="B120" s="13"/>
      <c r="C120" s="32"/>
      <c r="D120" s="13"/>
      <c r="E120" s="14"/>
      <c r="F120" s="14"/>
      <c r="G120" s="1"/>
      <c r="H120" s="1"/>
      <c r="I120" s="1"/>
      <c r="J120" s="1"/>
      <c r="K120" s="1"/>
      <c r="L120" s="1"/>
      <c r="M120" s="1"/>
      <c r="N120" s="1"/>
    </row>
    <row r="121" spans="1:14" ht="18.75" customHeight="1">
      <c r="A121" s="13"/>
      <c r="B121" s="13"/>
      <c r="C121" s="32"/>
      <c r="D121" s="13"/>
      <c r="E121" s="14"/>
      <c r="F121" s="14"/>
      <c r="G121" s="1"/>
      <c r="H121" s="1"/>
      <c r="I121" s="1"/>
      <c r="J121" s="1"/>
      <c r="K121" s="1"/>
      <c r="L121" s="1"/>
      <c r="M121" s="1"/>
      <c r="N121" s="1"/>
    </row>
    <row r="122" spans="1:14" ht="18.75" customHeight="1">
      <c r="A122" s="13"/>
      <c r="B122" s="13"/>
      <c r="C122" s="32"/>
      <c r="D122" s="13"/>
      <c r="E122" s="14"/>
      <c r="F122" s="14"/>
      <c r="G122" s="1"/>
      <c r="H122" s="1"/>
      <c r="I122" s="1"/>
      <c r="J122" s="1"/>
      <c r="K122" s="1"/>
      <c r="L122" s="1"/>
      <c r="M122" s="1"/>
      <c r="N122" s="1"/>
    </row>
    <row r="123" spans="1:14" ht="18.75" customHeight="1">
      <c r="A123" s="13"/>
      <c r="B123" s="13"/>
      <c r="C123" s="32"/>
      <c r="D123" s="13"/>
      <c r="E123" s="14"/>
      <c r="F123" s="14"/>
      <c r="G123" s="1"/>
      <c r="H123" s="1"/>
      <c r="I123" s="1"/>
      <c r="J123" s="1"/>
      <c r="K123" s="1"/>
      <c r="L123" s="1"/>
      <c r="M123" s="1"/>
      <c r="N123" s="1"/>
    </row>
    <row r="124" spans="1:14" ht="18.75" customHeight="1">
      <c r="A124" s="13"/>
      <c r="B124" s="13"/>
      <c r="C124" s="32"/>
      <c r="D124" s="13"/>
      <c r="E124" s="14"/>
      <c r="F124" s="14"/>
      <c r="G124" s="1"/>
      <c r="H124" s="1"/>
      <c r="I124" s="1"/>
      <c r="J124" s="1"/>
      <c r="K124" s="1"/>
      <c r="L124" s="1"/>
      <c r="M124" s="1"/>
      <c r="N124" s="1"/>
    </row>
    <row r="125" spans="1:14" ht="18.75" customHeight="1">
      <c r="A125" s="13"/>
      <c r="B125" s="13"/>
      <c r="C125" s="32"/>
      <c r="D125" s="13"/>
      <c r="E125" s="14"/>
      <c r="F125" s="14"/>
      <c r="G125" s="1"/>
      <c r="H125" s="1"/>
      <c r="I125" s="1"/>
      <c r="J125" s="1"/>
      <c r="K125" s="1"/>
      <c r="L125" s="1"/>
      <c r="M125" s="1"/>
      <c r="N125" s="1"/>
    </row>
    <row r="126" spans="1:14" ht="18.75" customHeight="1">
      <c r="A126" s="13"/>
      <c r="B126" s="13"/>
      <c r="C126" s="32"/>
      <c r="D126" s="13"/>
      <c r="E126" s="14"/>
      <c r="F126" s="14"/>
      <c r="G126" s="1"/>
      <c r="H126" s="1"/>
      <c r="I126" s="1"/>
      <c r="J126" s="1"/>
      <c r="K126" s="1"/>
      <c r="L126" s="1"/>
      <c r="M126" s="1"/>
      <c r="N126" s="1"/>
    </row>
    <row r="127" spans="1:14" ht="18.75" customHeight="1">
      <c r="A127" s="13"/>
      <c r="B127" s="13"/>
      <c r="C127" s="32"/>
      <c r="D127" s="13"/>
      <c r="E127" s="14"/>
      <c r="F127" s="14"/>
      <c r="G127" s="1"/>
      <c r="H127" s="1"/>
      <c r="I127" s="1"/>
      <c r="J127" s="1"/>
      <c r="K127" s="1"/>
      <c r="L127" s="1"/>
      <c r="M127" s="1"/>
      <c r="N127" s="1"/>
    </row>
    <row r="128" spans="1:14" ht="18.75" customHeight="1">
      <c r="A128" s="13"/>
      <c r="B128" s="13"/>
      <c r="C128" s="32"/>
      <c r="D128" s="13"/>
      <c r="E128" s="14"/>
      <c r="F128" s="14"/>
      <c r="G128" s="1"/>
      <c r="H128" s="1"/>
      <c r="I128" s="1"/>
      <c r="J128" s="1"/>
      <c r="K128" s="1"/>
      <c r="L128" s="1"/>
      <c r="M128" s="1"/>
      <c r="N128" s="1"/>
    </row>
    <row r="129" spans="1:14" ht="18.75" customHeight="1">
      <c r="A129" s="13"/>
      <c r="B129" s="13"/>
      <c r="C129" s="32"/>
      <c r="D129" s="13"/>
      <c r="E129" s="14"/>
      <c r="F129" s="14"/>
      <c r="G129" s="1"/>
      <c r="H129" s="1"/>
      <c r="I129" s="1"/>
      <c r="J129" s="1"/>
      <c r="K129" s="1"/>
      <c r="L129" s="1"/>
      <c r="M129" s="1"/>
      <c r="N129" s="1"/>
    </row>
    <row r="130" spans="1:14" ht="18.75" customHeight="1">
      <c r="A130" s="13"/>
      <c r="B130" s="13"/>
      <c r="C130" s="32"/>
      <c r="D130" s="13"/>
      <c r="E130" s="14"/>
      <c r="F130" s="14"/>
      <c r="G130" s="1"/>
      <c r="H130" s="1"/>
      <c r="I130" s="1"/>
      <c r="J130" s="1"/>
      <c r="K130" s="1"/>
      <c r="L130" s="1"/>
      <c r="M130" s="1"/>
      <c r="N130" s="1"/>
    </row>
    <row r="131" spans="1:14" ht="18.75" customHeight="1">
      <c r="A131" s="13"/>
      <c r="B131" s="13"/>
      <c r="C131" s="32"/>
      <c r="D131" s="13"/>
      <c r="E131" s="14"/>
      <c r="F131" s="14"/>
      <c r="G131" s="1"/>
      <c r="H131" s="1"/>
      <c r="I131" s="1"/>
      <c r="J131" s="1"/>
      <c r="K131" s="1"/>
      <c r="L131" s="1"/>
      <c r="M131" s="1"/>
      <c r="N131" s="1"/>
    </row>
    <row r="132" spans="1:14" ht="18.75" customHeight="1">
      <c r="A132" s="13"/>
      <c r="B132" s="13"/>
      <c r="C132" s="32"/>
      <c r="D132" s="13"/>
      <c r="E132" s="14"/>
      <c r="F132" s="14"/>
      <c r="G132" s="1"/>
      <c r="H132" s="1"/>
      <c r="I132" s="1"/>
      <c r="J132" s="1"/>
      <c r="K132" s="1"/>
      <c r="L132" s="1"/>
      <c r="M132" s="1"/>
      <c r="N132" s="1"/>
    </row>
    <row r="133" spans="1:14" ht="18.75" customHeight="1">
      <c r="A133" s="13"/>
      <c r="B133" s="13"/>
      <c r="C133" s="32"/>
      <c r="D133" s="13"/>
      <c r="E133" s="14"/>
      <c r="F133" s="14"/>
      <c r="G133" s="1"/>
      <c r="H133" s="1"/>
      <c r="I133" s="1"/>
      <c r="J133" s="1"/>
      <c r="K133" s="1"/>
      <c r="L133" s="1"/>
      <c r="M133" s="1"/>
      <c r="N133" s="1"/>
    </row>
    <row r="134" spans="1:14" ht="18.75" customHeight="1">
      <c r="A134" s="13"/>
      <c r="B134" s="13"/>
      <c r="C134" s="32"/>
      <c r="D134" s="13"/>
      <c r="E134" s="14"/>
      <c r="F134" s="14"/>
      <c r="G134" s="1"/>
      <c r="H134" s="1"/>
      <c r="I134" s="1"/>
      <c r="J134" s="1"/>
      <c r="K134" s="1"/>
      <c r="L134" s="1"/>
      <c r="M134" s="1"/>
      <c r="N134" s="1"/>
    </row>
    <row r="135" spans="1:14" ht="18.75" customHeight="1">
      <c r="A135" s="13"/>
      <c r="B135" s="13"/>
      <c r="C135" s="32"/>
      <c r="D135" s="13"/>
      <c r="E135" s="14"/>
      <c r="F135" s="14"/>
      <c r="G135" s="1"/>
      <c r="H135" s="1"/>
      <c r="I135" s="1"/>
      <c r="J135" s="1"/>
      <c r="K135" s="1"/>
      <c r="L135" s="1"/>
      <c r="M135" s="1"/>
      <c r="N135" s="1"/>
    </row>
    <row r="136" spans="1:14" ht="18.75" customHeight="1">
      <c r="A136" s="13"/>
      <c r="B136" s="13"/>
      <c r="C136" s="32"/>
      <c r="D136" s="13"/>
      <c r="E136" s="14"/>
      <c r="F136" s="14"/>
      <c r="G136" s="1"/>
      <c r="H136" s="1"/>
      <c r="I136" s="1"/>
      <c r="J136" s="1"/>
      <c r="K136" s="1"/>
      <c r="L136" s="1"/>
      <c r="M136" s="1"/>
      <c r="N136" s="1"/>
    </row>
    <row r="137" spans="1:14" ht="18.75" customHeight="1">
      <c r="A137" s="13"/>
      <c r="B137" s="13"/>
      <c r="C137" s="32"/>
      <c r="D137" s="13"/>
      <c r="E137" s="14"/>
      <c r="F137" s="14"/>
      <c r="G137" s="1"/>
      <c r="H137" s="1"/>
      <c r="I137" s="1"/>
      <c r="J137" s="1"/>
      <c r="K137" s="1"/>
      <c r="L137" s="1"/>
      <c r="M137" s="1"/>
      <c r="N137" s="1"/>
    </row>
    <row r="138" spans="1:14" ht="18.75" customHeight="1">
      <c r="A138" s="13"/>
      <c r="B138" s="13"/>
      <c r="C138" s="32"/>
      <c r="D138" s="13"/>
      <c r="E138" s="14"/>
      <c r="F138" s="14"/>
      <c r="G138" s="1"/>
      <c r="H138" s="1"/>
      <c r="I138" s="1"/>
      <c r="J138" s="1"/>
      <c r="K138" s="1"/>
      <c r="L138" s="1"/>
      <c r="M138" s="1"/>
      <c r="N138" s="1"/>
    </row>
    <row r="139" spans="1:14" ht="18.75" customHeight="1">
      <c r="A139" s="13"/>
      <c r="B139" s="13"/>
      <c r="C139" s="32"/>
      <c r="D139" s="13"/>
      <c r="E139" s="14"/>
      <c r="F139" s="14"/>
      <c r="G139" s="1"/>
      <c r="H139" s="1"/>
      <c r="I139" s="1"/>
      <c r="J139" s="1"/>
      <c r="K139" s="1"/>
      <c r="L139" s="1"/>
      <c r="M139" s="1"/>
      <c r="N139" s="1"/>
    </row>
    <row r="140" spans="1:14" ht="18.75" customHeight="1">
      <c r="A140" s="13"/>
      <c r="B140" s="13"/>
      <c r="C140" s="32"/>
      <c r="D140" s="13"/>
      <c r="E140" s="14"/>
      <c r="F140" s="14"/>
      <c r="G140" s="1"/>
      <c r="H140" s="1"/>
      <c r="I140" s="1"/>
      <c r="J140" s="1"/>
      <c r="K140" s="1"/>
      <c r="L140" s="1"/>
      <c r="M140" s="1"/>
      <c r="N140" s="1"/>
    </row>
    <row r="141" spans="1:14" ht="18.75" customHeight="1">
      <c r="A141" s="13"/>
      <c r="B141" s="13"/>
      <c r="C141" s="32"/>
      <c r="D141" s="13"/>
      <c r="E141" s="14"/>
      <c r="F141" s="14"/>
      <c r="G141" s="1"/>
      <c r="H141" s="1"/>
      <c r="I141" s="1"/>
      <c r="J141" s="1"/>
      <c r="K141" s="1"/>
      <c r="L141" s="1"/>
      <c r="M141" s="1"/>
      <c r="N141" s="1"/>
    </row>
    <row r="142" spans="1:14" ht="18.75" customHeight="1">
      <c r="A142" s="13"/>
      <c r="B142" s="13"/>
      <c r="C142" s="32"/>
      <c r="D142" s="13"/>
      <c r="E142" s="14"/>
      <c r="F142" s="14"/>
      <c r="G142" s="1"/>
      <c r="H142" s="1"/>
      <c r="I142" s="1"/>
      <c r="J142" s="1"/>
      <c r="K142" s="1"/>
      <c r="L142" s="1"/>
      <c r="M142" s="1"/>
      <c r="N142" s="1"/>
    </row>
    <row r="143" spans="1:14" ht="18.75" customHeight="1">
      <c r="A143" s="13"/>
      <c r="B143" s="13"/>
      <c r="C143" s="32"/>
      <c r="D143" s="13"/>
      <c r="E143" s="14"/>
      <c r="F143" s="14"/>
      <c r="G143" s="1"/>
      <c r="H143" s="1"/>
      <c r="I143" s="1"/>
      <c r="J143" s="1"/>
      <c r="K143" s="1"/>
      <c r="L143" s="1"/>
      <c r="M143" s="1"/>
      <c r="N143" s="1"/>
    </row>
    <row r="144" spans="1:14" ht="18.75" customHeight="1">
      <c r="A144" s="13"/>
      <c r="B144" s="13"/>
      <c r="C144" s="32"/>
      <c r="D144" s="13"/>
      <c r="E144" s="14"/>
      <c r="F144" s="14"/>
      <c r="G144" s="1"/>
      <c r="H144" s="1"/>
      <c r="I144" s="1"/>
      <c r="J144" s="1"/>
      <c r="K144" s="1"/>
      <c r="L144" s="1"/>
      <c r="M144" s="1"/>
      <c r="N144" s="1"/>
    </row>
    <row r="145" spans="1:14" ht="18.75" customHeight="1">
      <c r="A145" s="13"/>
      <c r="B145" s="13"/>
      <c r="C145" s="32"/>
      <c r="D145" s="13"/>
      <c r="E145" s="14"/>
      <c r="F145" s="14"/>
      <c r="G145" s="1"/>
      <c r="H145" s="1"/>
      <c r="I145" s="1"/>
      <c r="J145" s="1"/>
      <c r="K145" s="1"/>
      <c r="L145" s="1"/>
      <c r="M145" s="1"/>
      <c r="N145" s="1"/>
    </row>
    <row r="146" spans="1:14" ht="18.75" customHeight="1">
      <c r="A146" s="13"/>
      <c r="B146" s="13"/>
      <c r="C146" s="32"/>
      <c r="D146" s="13"/>
      <c r="E146" s="14"/>
      <c r="F146" s="14"/>
      <c r="G146" s="1"/>
      <c r="H146" s="1"/>
      <c r="I146" s="1"/>
      <c r="J146" s="1"/>
      <c r="K146" s="1"/>
      <c r="L146" s="1"/>
      <c r="M146" s="1"/>
      <c r="N146" s="1"/>
    </row>
    <row r="147" spans="1:14" ht="18.75" customHeight="1">
      <c r="A147" s="13"/>
      <c r="B147" s="13"/>
      <c r="C147" s="32"/>
      <c r="D147" s="13"/>
      <c r="E147" s="14"/>
      <c r="F147" s="14"/>
      <c r="G147" s="1"/>
      <c r="H147" s="1"/>
      <c r="I147" s="1"/>
      <c r="J147" s="1"/>
      <c r="K147" s="1"/>
      <c r="L147" s="1"/>
      <c r="M147" s="1"/>
      <c r="N147" s="1"/>
    </row>
    <row r="148" spans="1:14" ht="18.75" customHeight="1">
      <c r="A148" s="13"/>
      <c r="B148" s="13"/>
      <c r="C148" s="32"/>
      <c r="D148" s="13"/>
      <c r="E148" s="14"/>
      <c r="F148" s="14"/>
      <c r="G148" s="1"/>
      <c r="H148" s="1"/>
      <c r="I148" s="1"/>
      <c r="J148" s="1"/>
      <c r="K148" s="1"/>
      <c r="L148" s="1"/>
      <c r="M148" s="1"/>
      <c r="N148" s="1"/>
    </row>
    <row r="149" spans="1:14" ht="18.75" customHeight="1">
      <c r="A149" s="13"/>
      <c r="B149" s="13"/>
      <c r="C149" s="32"/>
      <c r="D149" s="13"/>
      <c r="E149" s="14"/>
      <c r="F149" s="14"/>
      <c r="G149" s="1"/>
      <c r="H149" s="1"/>
      <c r="I149" s="1"/>
      <c r="J149" s="1"/>
      <c r="K149" s="1"/>
      <c r="L149" s="1"/>
      <c r="M149" s="1"/>
      <c r="N149" s="1"/>
    </row>
    <row r="150" spans="1:14" ht="18.75" customHeight="1">
      <c r="A150" s="13"/>
      <c r="B150" s="13"/>
      <c r="C150" s="32"/>
      <c r="D150" s="13"/>
      <c r="E150" s="14"/>
      <c r="F150" s="14"/>
      <c r="G150" s="1"/>
      <c r="H150" s="1"/>
      <c r="I150" s="1"/>
      <c r="J150" s="1"/>
      <c r="K150" s="1"/>
      <c r="L150" s="1"/>
      <c r="M150" s="1"/>
      <c r="N150" s="1"/>
    </row>
    <row r="151" spans="1:14" ht="18.75" customHeight="1">
      <c r="A151" s="13"/>
      <c r="B151" s="13"/>
      <c r="C151" s="32"/>
      <c r="D151" s="13"/>
      <c r="E151" s="14"/>
      <c r="F151" s="14"/>
      <c r="G151" s="1"/>
      <c r="H151" s="1"/>
      <c r="I151" s="1"/>
      <c r="J151" s="1"/>
      <c r="K151" s="1"/>
      <c r="L151" s="1"/>
      <c r="M151" s="1"/>
      <c r="N151" s="1"/>
    </row>
    <row r="152" spans="1:14" ht="18.75" customHeight="1">
      <c r="A152" s="13"/>
      <c r="B152" s="13"/>
      <c r="C152" s="32"/>
      <c r="D152" s="13"/>
      <c r="E152" s="14"/>
      <c r="F152" s="14"/>
      <c r="G152" s="1"/>
      <c r="H152" s="1"/>
      <c r="I152" s="1"/>
      <c r="J152" s="1"/>
      <c r="K152" s="1"/>
      <c r="L152" s="1"/>
      <c r="M152" s="1"/>
      <c r="N152" s="1"/>
    </row>
    <row r="153" spans="1:14" ht="18.75" customHeight="1">
      <c r="A153" s="13"/>
      <c r="B153" s="13"/>
      <c r="C153" s="32"/>
      <c r="D153" s="13"/>
      <c r="E153" s="14"/>
      <c r="F153" s="14"/>
      <c r="G153" s="1"/>
      <c r="H153" s="1"/>
      <c r="I153" s="1"/>
      <c r="J153" s="1"/>
      <c r="K153" s="1"/>
      <c r="L153" s="1"/>
      <c r="M153" s="1"/>
      <c r="N153" s="1"/>
    </row>
    <row r="154" spans="1:14" ht="18.75" customHeight="1">
      <c r="A154" s="13"/>
      <c r="B154" s="13"/>
      <c r="C154" s="32"/>
      <c r="D154" s="13"/>
      <c r="E154" s="14"/>
      <c r="F154" s="14"/>
      <c r="G154" s="1"/>
      <c r="H154" s="1"/>
      <c r="I154" s="1"/>
      <c r="J154" s="1"/>
      <c r="K154" s="1"/>
      <c r="L154" s="1"/>
      <c r="M154" s="1"/>
      <c r="N154" s="1"/>
    </row>
    <row r="155" spans="1:14" ht="18.75" customHeight="1">
      <c r="A155" s="13"/>
      <c r="B155" s="13"/>
      <c r="C155" s="32"/>
      <c r="D155" s="13"/>
      <c r="E155" s="14"/>
      <c r="F155" s="14"/>
      <c r="G155" s="1"/>
      <c r="H155" s="1"/>
      <c r="I155" s="1"/>
      <c r="J155" s="1"/>
      <c r="K155" s="1"/>
      <c r="L155" s="1"/>
      <c r="M155" s="1"/>
      <c r="N155" s="1"/>
    </row>
    <row r="156" spans="1:14" ht="18.75" customHeight="1">
      <c r="A156" s="13"/>
      <c r="B156" s="13"/>
      <c r="C156" s="32"/>
      <c r="D156" s="13"/>
      <c r="E156" s="14"/>
      <c r="F156" s="14"/>
      <c r="G156" s="1"/>
      <c r="H156" s="1"/>
      <c r="I156" s="1"/>
      <c r="J156" s="1"/>
      <c r="K156" s="1"/>
      <c r="L156" s="1"/>
      <c r="M156" s="1"/>
      <c r="N156" s="1"/>
    </row>
    <row r="157" spans="1:14" ht="18.75" customHeight="1">
      <c r="A157" s="13"/>
      <c r="B157" s="13"/>
      <c r="C157" s="32"/>
      <c r="D157" s="13"/>
      <c r="E157" s="14"/>
      <c r="F157" s="14"/>
      <c r="G157" s="1"/>
      <c r="H157" s="1"/>
      <c r="I157" s="1"/>
      <c r="J157" s="1"/>
      <c r="K157" s="1"/>
      <c r="L157" s="1"/>
      <c r="M157" s="1"/>
      <c r="N157" s="1"/>
    </row>
    <row r="158" spans="1:14" ht="18.75" customHeight="1">
      <c r="A158" s="13"/>
      <c r="B158" s="13"/>
      <c r="C158" s="32"/>
      <c r="D158" s="13"/>
      <c r="E158" s="14"/>
      <c r="F158" s="14"/>
      <c r="G158" s="1"/>
      <c r="H158" s="1"/>
      <c r="I158" s="1"/>
      <c r="J158" s="1"/>
      <c r="K158" s="1"/>
      <c r="L158" s="1"/>
      <c r="M158" s="1"/>
      <c r="N158" s="1"/>
    </row>
    <row r="159" spans="1:14" ht="18.75" customHeight="1">
      <c r="A159" s="13"/>
      <c r="B159" s="13"/>
      <c r="C159" s="32"/>
      <c r="D159" s="13"/>
      <c r="E159" s="14"/>
      <c r="F159" s="14"/>
      <c r="G159" s="1"/>
      <c r="H159" s="1"/>
      <c r="I159" s="1"/>
      <c r="J159" s="1"/>
      <c r="K159" s="1"/>
      <c r="L159" s="1"/>
      <c r="M159" s="1"/>
      <c r="N159" s="1"/>
    </row>
    <row r="160" spans="1:14" ht="18.75" customHeight="1">
      <c r="A160" s="13"/>
      <c r="B160" s="13"/>
      <c r="C160" s="32"/>
      <c r="D160" s="13"/>
      <c r="E160" s="14"/>
      <c r="F160" s="14"/>
      <c r="G160" s="1"/>
      <c r="H160" s="1"/>
      <c r="I160" s="1"/>
      <c r="J160" s="1"/>
      <c r="K160" s="1"/>
      <c r="L160" s="1"/>
      <c r="M160" s="1"/>
      <c r="N160" s="1"/>
    </row>
    <row r="161" spans="1:14" ht="18.75" customHeight="1">
      <c r="A161" s="13"/>
      <c r="B161" s="13"/>
      <c r="C161" s="32"/>
      <c r="D161" s="13"/>
      <c r="E161" s="14"/>
      <c r="F161" s="14"/>
      <c r="G161" s="1"/>
      <c r="H161" s="1"/>
      <c r="I161" s="1"/>
      <c r="J161" s="1"/>
      <c r="K161" s="1"/>
      <c r="L161" s="1"/>
      <c r="M161" s="1"/>
      <c r="N161" s="1"/>
    </row>
    <row r="162" spans="1:14" ht="18.75" customHeight="1">
      <c r="A162" s="13"/>
      <c r="B162" s="13"/>
      <c r="C162" s="32"/>
      <c r="D162" s="13"/>
      <c r="E162" s="14"/>
      <c r="F162" s="14"/>
      <c r="G162" s="1"/>
      <c r="H162" s="1"/>
      <c r="I162" s="1"/>
      <c r="J162" s="1"/>
      <c r="K162" s="1"/>
      <c r="L162" s="1"/>
      <c r="M162" s="1"/>
      <c r="N162" s="1"/>
    </row>
    <row r="163" spans="1:14" ht="18.75" customHeight="1">
      <c r="A163" s="13"/>
      <c r="B163" s="13"/>
      <c r="C163" s="32"/>
      <c r="D163" s="13"/>
      <c r="E163" s="14"/>
      <c r="F163" s="14"/>
      <c r="G163" s="1"/>
      <c r="H163" s="1"/>
      <c r="I163" s="1"/>
      <c r="J163" s="1"/>
      <c r="K163" s="1"/>
      <c r="L163" s="1"/>
      <c r="M163" s="1"/>
      <c r="N163" s="1"/>
    </row>
    <row r="164" spans="1:14" ht="18.75" customHeight="1">
      <c r="A164" s="13"/>
      <c r="B164" s="13"/>
      <c r="C164" s="32"/>
      <c r="D164" s="13"/>
      <c r="E164" s="14"/>
      <c r="F164" s="14"/>
      <c r="G164" s="1"/>
      <c r="H164" s="1"/>
      <c r="I164" s="1"/>
      <c r="J164" s="1"/>
      <c r="K164" s="1"/>
      <c r="L164" s="1"/>
      <c r="M164" s="1"/>
      <c r="N164" s="1"/>
    </row>
    <row r="165" spans="1:14" ht="18.75" customHeight="1">
      <c r="A165" s="13"/>
      <c r="B165" s="13"/>
      <c r="C165" s="32"/>
      <c r="D165" s="13"/>
      <c r="E165" s="14"/>
      <c r="F165" s="14"/>
      <c r="G165" s="1"/>
      <c r="H165" s="1"/>
      <c r="I165" s="1"/>
      <c r="J165" s="1"/>
      <c r="K165" s="1"/>
      <c r="L165" s="1"/>
      <c r="M165" s="1"/>
      <c r="N165" s="1"/>
    </row>
    <row r="166" spans="1:14" ht="18.75" customHeight="1">
      <c r="A166" s="13"/>
      <c r="B166" s="13"/>
      <c r="C166" s="32"/>
      <c r="D166" s="13"/>
      <c r="E166" s="14"/>
      <c r="F166" s="14"/>
      <c r="G166" s="1"/>
      <c r="H166" s="1"/>
      <c r="I166" s="1"/>
      <c r="J166" s="1"/>
      <c r="K166" s="1"/>
      <c r="L166" s="1"/>
      <c r="M166" s="1"/>
      <c r="N166" s="1"/>
    </row>
    <row r="167" spans="1:14" ht="18.75" customHeight="1">
      <c r="A167" s="13"/>
      <c r="B167" s="13"/>
      <c r="C167" s="32"/>
      <c r="D167" s="13"/>
      <c r="E167" s="14"/>
      <c r="F167" s="14"/>
      <c r="G167" s="1"/>
      <c r="H167" s="1"/>
      <c r="I167" s="1"/>
      <c r="J167" s="1"/>
      <c r="K167" s="1"/>
      <c r="L167" s="1"/>
      <c r="M167" s="1"/>
      <c r="N167" s="1"/>
    </row>
    <row r="168" spans="1:14" ht="18.75" customHeight="1">
      <c r="A168" s="13"/>
      <c r="B168" s="13"/>
      <c r="C168" s="32"/>
      <c r="D168" s="13"/>
      <c r="E168" s="14"/>
      <c r="F168" s="14"/>
      <c r="G168" s="1"/>
      <c r="H168" s="1"/>
      <c r="I168" s="1"/>
      <c r="J168" s="1"/>
      <c r="K168" s="1"/>
      <c r="L168" s="1"/>
      <c r="M168" s="1"/>
      <c r="N168" s="1"/>
    </row>
    <row r="169" spans="1:14" ht="18.75" customHeight="1">
      <c r="A169" s="13"/>
      <c r="B169" s="13"/>
      <c r="C169" s="32"/>
      <c r="D169" s="13"/>
      <c r="E169" s="14"/>
      <c r="F169" s="14"/>
      <c r="G169" s="1"/>
      <c r="H169" s="1"/>
      <c r="I169" s="1"/>
      <c r="J169" s="1"/>
      <c r="K169" s="1"/>
      <c r="L169" s="1"/>
      <c r="M169" s="1"/>
      <c r="N169" s="1"/>
    </row>
    <row r="170" spans="1:14" ht="18.75" customHeight="1">
      <c r="A170" s="13"/>
      <c r="B170" s="13"/>
      <c r="C170" s="32"/>
      <c r="D170" s="13"/>
      <c r="E170" s="14"/>
      <c r="F170" s="14"/>
      <c r="G170" s="1"/>
      <c r="H170" s="1"/>
      <c r="I170" s="1"/>
      <c r="J170" s="1"/>
      <c r="K170" s="1"/>
      <c r="L170" s="1"/>
      <c r="M170" s="1"/>
      <c r="N170" s="1"/>
    </row>
    <row r="171" spans="1:14" ht="18.75" customHeight="1">
      <c r="A171" s="13"/>
      <c r="B171" s="13"/>
      <c r="C171" s="32"/>
      <c r="D171" s="13"/>
      <c r="E171" s="14"/>
      <c r="F171" s="14"/>
      <c r="G171" s="1"/>
      <c r="H171" s="1"/>
      <c r="I171" s="1"/>
      <c r="J171" s="1"/>
      <c r="K171" s="1"/>
      <c r="L171" s="1"/>
      <c r="M171" s="1"/>
      <c r="N171" s="1"/>
    </row>
    <row r="172" spans="1:14" ht="18.75" customHeight="1">
      <c r="A172" s="13"/>
      <c r="B172" s="13"/>
      <c r="C172" s="32"/>
      <c r="D172" s="13"/>
      <c r="E172" s="14"/>
      <c r="F172" s="14"/>
      <c r="G172" s="1"/>
      <c r="H172" s="1"/>
      <c r="I172" s="1"/>
      <c r="J172" s="1"/>
      <c r="K172" s="1"/>
      <c r="L172" s="1"/>
      <c r="M172" s="1"/>
      <c r="N172" s="1"/>
    </row>
    <row r="173" spans="1:14" ht="18.75" customHeight="1">
      <c r="A173" s="13"/>
      <c r="B173" s="13"/>
      <c r="C173" s="32"/>
      <c r="D173" s="13"/>
      <c r="E173" s="14"/>
      <c r="F173" s="14"/>
      <c r="G173" s="1"/>
      <c r="H173" s="1"/>
      <c r="I173" s="1"/>
      <c r="J173" s="1"/>
      <c r="K173" s="1"/>
      <c r="L173" s="1"/>
      <c r="M173" s="1"/>
      <c r="N173" s="1"/>
    </row>
    <row r="174" spans="1:14" ht="18.75" customHeight="1">
      <c r="A174" s="13"/>
      <c r="B174" s="13"/>
      <c r="C174" s="32"/>
      <c r="D174" s="13"/>
      <c r="E174" s="14"/>
      <c r="F174" s="14"/>
      <c r="G174" s="1"/>
      <c r="H174" s="1"/>
      <c r="I174" s="1"/>
      <c r="J174" s="1"/>
      <c r="K174" s="1"/>
      <c r="L174" s="1"/>
      <c r="M174" s="1"/>
      <c r="N174" s="1"/>
    </row>
    <row r="175" spans="1:14" ht="18.75" customHeight="1">
      <c r="A175" s="13"/>
      <c r="B175" s="13"/>
      <c r="C175" s="32"/>
      <c r="D175" s="13"/>
      <c r="E175" s="14"/>
      <c r="F175" s="14"/>
      <c r="G175" s="1"/>
      <c r="H175" s="1"/>
      <c r="I175" s="1"/>
      <c r="J175" s="1"/>
      <c r="K175" s="1"/>
      <c r="L175" s="1"/>
      <c r="M175" s="1"/>
      <c r="N175" s="1"/>
    </row>
    <row r="176" spans="1:14" ht="18.75" customHeight="1">
      <c r="A176" s="13"/>
      <c r="B176" s="13"/>
      <c r="C176" s="32"/>
      <c r="D176" s="13"/>
      <c r="E176" s="14"/>
      <c r="F176" s="14"/>
      <c r="G176" s="1"/>
      <c r="H176" s="1"/>
      <c r="I176" s="1"/>
      <c r="J176" s="1"/>
      <c r="K176" s="1"/>
      <c r="L176" s="1"/>
      <c r="M176" s="1"/>
      <c r="N176" s="1"/>
    </row>
    <row r="177" spans="1:14" ht="18.75" customHeight="1">
      <c r="A177" s="13"/>
      <c r="B177" s="13"/>
      <c r="C177" s="32"/>
      <c r="D177" s="13"/>
      <c r="E177" s="14"/>
      <c r="F177" s="14"/>
      <c r="G177" s="1"/>
      <c r="H177" s="1"/>
      <c r="I177" s="1"/>
      <c r="J177" s="1"/>
      <c r="K177" s="1"/>
      <c r="L177" s="1"/>
      <c r="M177" s="1"/>
      <c r="N177" s="1"/>
    </row>
    <row r="178" spans="1:14" ht="18.75" customHeight="1">
      <c r="A178" s="13"/>
      <c r="B178" s="13"/>
      <c r="C178" s="32"/>
      <c r="D178" s="13"/>
      <c r="E178" s="14"/>
      <c r="F178" s="14"/>
      <c r="G178" s="1"/>
      <c r="H178" s="1"/>
      <c r="I178" s="1"/>
      <c r="J178" s="1"/>
      <c r="K178" s="1"/>
      <c r="L178" s="1"/>
      <c r="M178" s="1"/>
      <c r="N178" s="1"/>
    </row>
    <row r="179" spans="1:14" ht="18.75" customHeight="1">
      <c r="A179" s="13"/>
      <c r="B179" s="13"/>
      <c r="C179" s="32"/>
      <c r="D179" s="13"/>
      <c r="E179" s="14"/>
      <c r="F179" s="14"/>
      <c r="G179" s="1"/>
      <c r="H179" s="1"/>
      <c r="I179" s="1"/>
      <c r="J179" s="1"/>
      <c r="K179" s="1"/>
      <c r="L179" s="1"/>
      <c r="M179" s="1"/>
      <c r="N179" s="1"/>
    </row>
    <row r="180" spans="1:14" ht="18.75" customHeight="1">
      <c r="A180" s="13"/>
      <c r="B180" s="13"/>
      <c r="C180" s="32"/>
      <c r="D180" s="13"/>
      <c r="E180" s="14"/>
      <c r="F180" s="14"/>
      <c r="G180" s="1"/>
      <c r="H180" s="1"/>
      <c r="I180" s="1"/>
      <c r="J180" s="1"/>
      <c r="K180" s="1"/>
      <c r="L180" s="1"/>
      <c r="M180" s="1"/>
      <c r="N180" s="1"/>
    </row>
    <row r="181" spans="1:14" ht="18.75" customHeight="1">
      <c r="A181" s="13"/>
      <c r="B181" s="13"/>
      <c r="C181" s="32"/>
      <c r="D181" s="13"/>
      <c r="E181" s="14"/>
      <c r="F181" s="14"/>
      <c r="G181" s="1"/>
      <c r="H181" s="1"/>
      <c r="I181" s="1"/>
      <c r="J181" s="1"/>
      <c r="K181" s="1"/>
      <c r="L181" s="1"/>
      <c r="M181" s="1"/>
      <c r="N181" s="1"/>
    </row>
    <row r="182" spans="1:14" ht="18.75" customHeight="1">
      <c r="A182" s="13"/>
      <c r="B182" s="13"/>
      <c r="C182" s="32"/>
      <c r="D182" s="13"/>
      <c r="E182" s="14"/>
      <c r="F182" s="14"/>
      <c r="G182" s="1"/>
      <c r="H182" s="1"/>
      <c r="I182" s="1"/>
      <c r="J182" s="1"/>
      <c r="K182" s="1"/>
      <c r="L182" s="1"/>
      <c r="M182" s="1"/>
      <c r="N182" s="1"/>
    </row>
    <row r="183" spans="1:14" ht="18.75" customHeight="1">
      <c r="A183" s="13"/>
      <c r="B183" s="13"/>
      <c r="C183" s="32"/>
      <c r="D183" s="13"/>
      <c r="E183" s="14"/>
      <c r="F183" s="14"/>
      <c r="G183" s="1"/>
      <c r="H183" s="1"/>
      <c r="I183" s="1"/>
      <c r="J183" s="1"/>
      <c r="K183" s="1"/>
      <c r="L183" s="1"/>
      <c r="M183" s="1"/>
      <c r="N183" s="1"/>
    </row>
    <row r="184" spans="1:14" ht="18.75" customHeight="1">
      <c r="A184" s="13"/>
      <c r="B184" s="13"/>
      <c r="C184" s="32"/>
      <c r="D184" s="13"/>
      <c r="E184" s="14"/>
      <c r="F184" s="14"/>
      <c r="G184" s="1"/>
      <c r="H184" s="1"/>
      <c r="I184" s="1"/>
      <c r="J184" s="1"/>
      <c r="K184" s="1"/>
      <c r="L184" s="1"/>
      <c r="M184" s="1"/>
      <c r="N184" s="1"/>
    </row>
    <row r="185" spans="1:14" ht="18.75" customHeight="1">
      <c r="A185" s="13"/>
      <c r="B185" s="13"/>
      <c r="C185" s="32"/>
      <c r="D185" s="13"/>
      <c r="E185" s="14"/>
      <c r="F185" s="14"/>
      <c r="G185" s="1"/>
      <c r="H185" s="1"/>
      <c r="I185" s="1"/>
      <c r="J185" s="1"/>
      <c r="K185" s="1"/>
      <c r="L185" s="1"/>
      <c r="M185" s="1"/>
      <c r="N185" s="1"/>
    </row>
    <row r="186" spans="1:14" ht="18.75" customHeight="1">
      <c r="A186" s="13"/>
      <c r="B186" s="13"/>
      <c r="C186" s="32"/>
      <c r="D186" s="13"/>
      <c r="E186" s="14"/>
      <c r="F186" s="14"/>
      <c r="G186" s="1"/>
      <c r="H186" s="1"/>
      <c r="I186" s="1"/>
      <c r="J186" s="1"/>
      <c r="K186" s="1"/>
      <c r="L186" s="1"/>
      <c r="M186" s="1"/>
      <c r="N186" s="1"/>
    </row>
    <row r="187" spans="1:14" ht="18.75" customHeight="1">
      <c r="A187" s="13"/>
      <c r="B187" s="13"/>
      <c r="C187" s="32"/>
      <c r="D187" s="13"/>
      <c r="E187" s="14"/>
      <c r="F187" s="14"/>
      <c r="G187" s="1"/>
      <c r="H187" s="1"/>
      <c r="I187" s="1"/>
      <c r="J187" s="1"/>
      <c r="K187" s="1"/>
      <c r="L187" s="1"/>
      <c r="M187" s="1"/>
      <c r="N187" s="1"/>
    </row>
    <row r="188" spans="1:14" ht="18.75" customHeight="1">
      <c r="A188" s="13"/>
      <c r="B188" s="13"/>
      <c r="C188" s="32"/>
      <c r="D188" s="13"/>
      <c r="E188" s="14"/>
      <c r="F188" s="14"/>
      <c r="G188" s="1"/>
      <c r="H188" s="1"/>
      <c r="I188" s="1"/>
      <c r="J188" s="1"/>
      <c r="K188" s="1"/>
      <c r="L188" s="1"/>
      <c r="M188" s="1"/>
      <c r="N188" s="1"/>
    </row>
    <row r="189" spans="1:14" ht="18.75" customHeight="1">
      <c r="A189" s="13"/>
      <c r="B189" s="13"/>
      <c r="C189" s="32"/>
      <c r="D189" s="13"/>
      <c r="E189" s="14"/>
      <c r="F189" s="14"/>
      <c r="G189" s="1"/>
      <c r="H189" s="1"/>
      <c r="I189" s="1"/>
      <c r="J189" s="1"/>
      <c r="K189" s="1"/>
      <c r="L189" s="1"/>
      <c r="M189" s="1"/>
      <c r="N189" s="1"/>
    </row>
    <row r="190" spans="1:14" ht="18.75" customHeight="1">
      <c r="A190" s="13"/>
      <c r="B190" s="13"/>
      <c r="C190" s="32"/>
      <c r="D190" s="13"/>
      <c r="E190" s="14"/>
      <c r="F190" s="14"/>
      <c r="G190" s="1"/>
      <c r="H190" s="1"/>
      <c r="I190" s="1"/>
      <c r="J190" s="1"/>
      <c r="K190" s="1"/>
      <c r="L190" s="1"/>
      <c r="M190" s="1"/>
      <c r="N190" s="1"/>
    </row>
    <row r="191" spans="1:14" ht="18.75" customHeight="1">
      <c r="A191" s="13"/>
      <c r="B191" s="13"/>
      <c r="C191" s="32"/>
      <c r="D191" s="13"/>
      <c r="E191" s="14"/>
      <c r="F191" s="14"/>
      <c r="G191" s="1"/>
      <c r="H191" s="1"/>
      <c r="I191" s="1"/>
      <c r="J191" s="1"/>
      <c r="K191" s="1"/>
      <c r="L191" s="1"/>
      <c r="M191" s="1"/>
      <c r="N191" s="1"/>
    </row>
    <row r="192" spans="1:14" ht="18.75" customHeight="1">
      <c r="A192" s="13"/>
      <c r="B192" s="13"/>
      <c r="C192" s="32"/>
      <c r="D192" s="13"/>
      <c r="E192" s="14"/>
      <c r="F192" s="14"/>
      <c r="G192" s="1"/>
      <c r="H192" s="1"/>
      <c r="I192" s="1"/>
      <c r="J192" s="1"/>
      <c r="K192" s="1"/>
      <c r="L192" s="1"/>
      <c r="M192" s="1"/>
      <c r="N192" s="1"/>
    </row>
    <row r="193" spans="1:14" ht="18.75" customHeight="1">
      <c r="A193" s="13"/>
      <c r="B193" s="13"/>
      <c r="C193" s="32"/>
      <c r="D193" s="13"/>
      <c r="E193" s="14"/>
      <c r="F193" s="14"/>
      <c r="G193" s="1"/>
      <c r="H193" s="1"/>
      <c r="I193" s="1"/>
      <c r="J193" s="1"/>
      <c r="K193" s="1"/>
      <c r="L193" s="1"/>
      <c r="M193" s="1"/>
      <c r="N193" s="1"/>
    </row>
    <row r="194" spans="1:14" ht="18.75" customHeight="1">
      <c r="A194" s="13"/>
      <c r="B194" s="13"/>
      <c r="C194" s="32"/>
      <c r="D194" s="13"/>
      <c r="E194" s="14"/>
      <c r="F194" s="14"/>
      <c r="G194" s="1"/>
      <c r="H194" s="1"/>
      <c r="I194" s="1"/>
      <c r="J194" s="1"/>
      <c r="K194" s="1"/>
      <c r="L194" s="1"/>
      <c r="M194" s="1"/>
      <c r="N194" s="1"/>
    </row>
    <row r="195" spans="1:14" ht="18.75" customHeight="1">
      <c r="A195" s="13"/>
      <c r="B195" s="13"/>
      <c r="C195" s="32"/>
      <c r="D195" s="13"/>
      <c r="E195" s="14"/>
      <c r="F195" s="14"/>
      <c r="G195" s="1"/>
      <c r="H195" s="1"/>
      <c r="I195" s="1"/>
      <c r="J195" s="1"/>
      <c r="K195" s="1"/>
      <c r="L195" s="1"/>
      <c r="M195" s="1"/>
      <c r="N195" s="1"/>
    </row>
    <row r="196" spans="1:14" ht="18.75" customHeight="1">
      <c r="A196" s="13"/>
      <c r="B196" s="13"/>
      <c r="C196" s="32"/>
      <c r="D196" s="13"/>
      <c r="E196" s="14"/>
      <c r="F196" s="14"/>
      <c r="G196" s="1"/>
      <c r="H196" s="1"/>
      <c r="I196" s="1"/>
      <c r="J196" s="1"/>
      <c r="K196" s="1"/>
      <c r="L196" s="1"/>
      <c r="M196" s="1"/>
      <c r="N196" s="1"/>
    </row>
    <row r="197" spans="1:14" ht="18.75" customHeight="1">
      <c r="A197" s="13"/>
      <c r="B197" s="13"/>
      <c r="C197" s="32"/>
      <c r="D197" s="13"/>
      <c r="E197" s="14"/>
      <c r="F197" s="14"/>
      <c r="G197" s="1"/>
      <c r="H197" s="1"/>
      <c r="I197" s="1"/>
      <c r="J197" s="1"/>
      <c r="K197" s="1"/>
      <c r="L197" s="1"/>
      <c r="M197" s="1"/>
      <c r="N197" s="1"/>
    </row>
    <row r="198" spans="1:14" ht="18.75" customHeight="1">
      <c r="A198" s="13"/>
      <c r="B198" s="13"/>
      <c r="C198" s="32"/>
      <c r="D198" s="13"/>
      <c r="E198" s="14"/>
      <c r="F198" s="14"/>
      <c r="G198" s="1"/>
      <c r="H198" s="1"/>
      <c r="I198" s="1"/>
      <c r="J198" s="1"/>
      <c r="K198" s="1"/>
      <c r="L198" s="1"/>
      <c r="M198" s="1"/>
      <c r="N198" s="1"/>
    </row>
    <row r="199" spans="1:14" ht="18.75" customHeight="1">
      <c r="A199" s="13"/>
      <c r="B199" s="13"/>
      <c r="C199" s="32"/>
      <c r="D199" s="13"/>
      <c r="E199" s="14"/>
      <c r="F199" s="14"/>
      <c r="G199" s="1"/>
      <c r="H199" s="1"/>
      <c r="I199" s="1"/>
      <c r="J199" s="1"/>
      <c r="K199" s="1"/>
      <c r="L199" s="1"/>
      <c r="M199" s="1"/>
      <c r="N199" s="1"/>
    </row>
    <row r="200" spans="1:14" ht="18.75" customHeight="1">
      <c r="A200" s="13"/>
      <c r="B200" s="13"/>
      <c r="C200" s="32"/>
      <c r="D200" s="13"/>
      <c r="E200" s="14"/>
      <c r="F200" s="14"/>
      <c r="G200" s="1"/>
      <c r="H200" s="1"/>
      <c r="I200" s="1"/>
      <c r="J200" s="1"/>
      <c r="K200" s="1"/>
      <c r="L200" s="1"/>
      <c r="M200" s="1"/>
      <c r="N200" s="1"/>
    </row>
    <row r="201" spans="1:14" ht="18.75" customHeight="1">
      <c r="A201" s="13"/>
      <c r="B201" s="13"/>
      <c r="C201" s="32"/>
      <c r="D201" s="13"/>
      <c r="E201" s="14"/>
      <c r="F201" s="14"/>
      <c r="G201" s="1"/>
      <c r="H201" s="1"/>
      <c r="I201" s="1"/>
      <c r="J201" s="1"/>
      <c r="K201" s="1"/>
      <c r="L201" s="1"/>
      <c r="M201" s="1"/>
      <c r="N201" s="1"/>
    </row>
    <row r="202" spans="1:14" ht="18.75" customHeight="1">
      <c r="A202" s="13"/>
      <c r="B202" s="13"/>
      <c r="C202" s="32"/>
      <c r="D202" s="13"/>
      <c r="E202" s="14"/>
      <c r="F202" s="14"/>
      <c r="G202" s="1"/>
      <c r="H202" s="1"/>
      <c r="I202" s="1"/>
      <c r="J202" s="1"/>
      <c r="K202" s="1"/>
      <c r="L202" s="1"/>
      <c r="M202" s="1"/>
      <c r="N202" s="1"/>
    </row>
    <row r="203" spans="1:14" ht="18.75" customHeight="1">
      <c r="A203" s="13"/>
      <c r="B203" s="13"/>
      <c r="C203" s="32"/>
      <c r="D203" s="13"/>
      <c r="E203" s="14"/>
      <c r="F203" s="14"/>
      <c r="G203" s="1"/>
      <c r="H203" s="1"/>
      <c r="I203" s="1"/>
      <c r="J203" s="1"/>
      <c r="K203" s="1"/>
      <c r="L203" s="1"/>
      <c r="M203" s="1"/>
      <c r="N203" s="1"/>
    </row>
    <row r="204" spans="1:14" ht="18.75" customHeight="1">
      <c r="A204" s="13"/>
      <c r="B204" s="13"/>
      <c r="C204" s="32"/>
      <c r="D204" s="13"/>
      <c r="E204" s="14"/>
      <c r="F204" s="14"/>
      <c r="G204" s="1"/>
      <c r="H204" s="1"/>
      <c r="I204" s="1"/>
      <c r="J204" s="1"/>
      <c r="K204" s="1"/>
      <c r="L204" s="1"/>
      <c r="M204" s="1"/>
      <c r="N204" s="1"/>
    </row>
    <row r="205" spans="1:14" ht="18.75" customHeight="1">
      <c r="A205" s="13"/>
      <c r="B205" s="13"/>
      <c r="C205" s="32"/>
      <c r="D205" s="13"/>
      <c r="E205" s="14"/>
      <c r="F205" s="14"/>
      <c r="G205" s="1"/>
      <c r="H205" s="1"/>
      <c r="I205" s="1"/>
      <c r="J205" s="1"/>
      <c r="K205" s="1"/>
      <c r="L205" s="1"/>
      <c r="M205" s="1"/>
      <c r="N205" s="1"/>
    </row>
    <row r="206" spans="1:14" ht="18.75" customHeight="1">
      <c r="A206" s="13"/>
      <c r="B206" s="13"/>
      <c r="C206" s="32"/>
      <c r="D206" s="13"/>
      <c r="E206" s="14"/>
      <c r="F206" s="14"/>
      <c r="G206" s="1"/>
      <c r="H206" s="1"/>
      <c r="I206" s="1"/>
      <c r="J206" s="1"/>
      <c r="K206" s="1"/>
      <c r="L206" s="1"/>
      <c r="M206" s="1"/>
      <c r="N206" s="1"/>
    </row>
    <row r="207" spans="1:14" ht="18.75" customHeight="1">
      <c r="A207" s="13"/>
      <c r="B207" s="13"/>
      <c r="C207" s="32"/>
      <c r="D207" s="13"/>
      <c r="E207" s="14"/>
      <c r="F207" s="14"/>
      <c r="G207" s="1"/>
      <c r="H207" s="1"/>
      <c r="I207" s="1"/>
      <c r="J207" s="1"/>
      <c r="K207" s="1"/>
      <c r="L207" s="1"/>
      <c r="M207" s="1"/>
      <c r="N207" s="1"/>
    </row>
    <row r="208" spans="1:14" ht="18.75" customHeight="1">
      <c r="A208" s="13"/>
      <c r="B208" s="13"/>
      <c r="C208" s="32"/>
      <c r="D208" s="13"/>
      <c r="E208" s="14"/>
      <c r="F208" s="14"/>
      <c r="G208" s="1"/>
      <c r="H208" s="1"/>
      <c r="I208" s="1"/>
      <c r="J208" s="1"/>
      <c r="K208" s="1"/>
      <c r="L208" s="1"/>
      <c r="M208" s="1"/>
      <c r="N208" s="1"/>
    </row>
    <row r="209" spans="1:14" ht="18.75" customHeight="1">
      <c r="A209" s="13"/>
      <c r="B209" s="13"/>
      <c r="C209" s="32"/>
      <c r="D209" s="13"/>
      <c r="E209" s="14"/>
      <c r="F209" s="14"/>
      <c r="G209" s="1"/>
      <c r="H209" s="1"/>
      <c r="I209" s="1"/>
      <c r="J209" s="1"/>
      <c r="K209" s="1"/>
      <c r="L209" s="1"/>
      <c r="M209" s="1"/>
      <c r="N209" s="1"/>
    </row>
    <row r="210" spans="1:14" ht="18.75" customHeight="1">
      <c r="A210" s="13"/>
      <c r="B210" s="13"/>
      <c r="C210" s="32"/>
      <c r="D210" s="13"/>
      <c r="E210" s="14"/>
      <c r="F210" s="14"/>
      <c r="G210" s="1"/>
      <c r="H210" s="1"/>
      <c r="I210" s="1"/>
      <c r="J210" s="1"/>
      <c r="K210" s="1"/>
      <c r="L210" s="1"/>
      <c r="M210" s="1"/>
      <c r="N210" s="1"/>
    </row>
    <row r="211" spans="1:14" ht="18.75" customHeight="1">
      <c r="A211" s="13"/>
      <c r="B211" s="13"/>
      <c r="C211" s="32"/>
      <c r="D211" s="13"/>
      <c r="E211" s="14"/>
      <c r="F211" s="14"/>
      <c r="G211" s="1"/>
      <c r="H211" s="1"/>
      <c r="I211" s="1"/>
      <c r="J211" s="1"/>
      <c r="K211" s="1"/>
      <c r="L211" s="1"/>
      <c r="M211" s="1"/>
      <c r="N211" s="1"/>
    </row>
    <row r="212" spans="1:14" ht="18.75" customHeight="1">
      <c r="A212" s="13"/>
      <c r="B212" s="13"/>
      <c r="C212" s="32"/>
      <c r="D212" s="13"/>
      <c r="E212" s="14"/>
      <c r="F212" s="14"/>
      <c r="G212" s="1"/>
      <c r="H212" s="1"/>
      <c r="I212" s="1"/>
      <c r="J212" s="1"/>
      <c r="K212" s="1"/>
      <c r="L212" s="1"/>
      <c r="M212" s="1"/>
      <c r="N212" s="1"/>
    </row>
    <row r="213" spans="1:14" ht="18.75" customHeight="1">
      <c r="A213" s="13"/>
      <c r="B213" s="13"/>
      <c r="C213" s="32"/>
      <c r="D213" s="13"/>
      <c r="E213" s="14"/>
      <c r="F213" s="14"/>
      <c r="G213" s="1"/>
      <c r="H213" s="1"/>
      <c r="I213" s="1"/>
      <c r="J213" s="1"/>
      <c r="K213" s="1"/>
      <c r="L213" s="1"/>
      <c r="M213" s="1"/>
      <c r="N213" s="1"/>
    </row>
    <row r="214" spans="1:14" ht="18.75" customHeight="1">
      <c r="A214" s="13"/>
      <c r="B214" s="13"/>
      <c r="C214" s="32"/>
      <c r="D214" s="13"/>
      <c r="E214" s="14"/>
      <c r="F214" s="14"/>
      <c r="G214" s="1"/>
      <c r="H214" s="1"/>
      <c r="I214" s="1"/>
      <c r="J214" s="1"/>
      <c r="K214" s="1"/>
      <c r="L214" s="1"/>
      <c r="M214" s="1"/>
      <c r="N214" s="1"/>
    </row>
    <row r="215" spans="1:14" ht="18.75" customHeight="1">
      <c r="A215" s="13"/>
      <c r="B215" s="13"/>
      <c r="C215" s="32"/>
      <c r="D215" s="13"/>
      <c r="E215" s="14"/>
      <c r="F215" s="14"/>
      <c r="G215" s="1"/>
      <c r="H215" s="1"/>
      <c r="I215" s="1"/>
      <c r="J215" s="1"/>
      <c r="K215" s="1"/>
      <c r="L215" s="1"/>
      <c r="M215" s="1"/>
      <c r="N215" s="1"/>
    </row>
    <row r="216" spans="1:14" ht="18.75" customHeight="1">
      <c r="A216" s="13"/>
      <c r="B216" s="13"/>
      <c r="C216" s="32"/>
      <c r="D216" s="13"/>
      <c r="E216" s="14"/>
      <c r="F216" s="14"/>
      <c r="G216" s="1"/>
      <c r="H216" s="1"/>
      <c r="I216" s="1"/>
      <c r="J216" s="1"/>
      <c r="K216" s="1"/>
      <c r="L216" s="1"/>
      <c r="M216" s="1"/>
      <c r="N216" s="1"/>
    </row>
    <row r="217" spans="1:14" ht="18.75" customHeight="1">
      <c r="A217" s="13"/>
      <c r="B217" s="13"/>
      <c r="C217" s="32"/>
      <c r="D217" s="13"/>
      <c r="E217" s="14"/>
      <c r="F217" s="14"/>
      <c r="G217" s="1"/>
      <c r="H217" s="1"/>
      <c r="I217" s="1"/>
      <c r="J217" s="1"/>
      <c r="K217" s="1"/>
      <c r="L217" s="1"/>
      <c r="M217" s="1"/>
      <c r="N217" s="1"/>
    </row>
    <row r="218" spans="1:14" ht="18.75" customHeight="1">
      <c r="A218" s="13"/>
      <c r="B218" s="13"/>
      <c r="C218" s="32"/>
      <c r="D218" s="13"/>
      <c r="E218" s="14"/>
      <c r="F218" s="14"/>
      <c r="G218" s="1"/>
      <c r="H218" s="1"/>
      <c r="I218" s="1"/>
      <c r="J218" s="1"/>
      <c r="K218" s="1"/>
      <c r="L218" s="1"/>
      <c r="M218" s="1"/>
      <c r="N218" s="1"/>
    </row>
    <row r="219" spans="1:14" ht="18.75" customHeight="1">
      <c r="A219" s="13"/>
      <c r="B219" s="13"/>
      <c r="C219" s="32"/>
      <c r="D219" s="13"/>
      <c r="E219" s="14"/>
      <c r="F219" s="14"/>
      <c r="G219" s="1"/>
      <c r="H219" s="1"/>
      <c r="I219" s="1"/>
      <c r="J219" s="1"/>
      <c r="K219" s="1"/>
      <c r="L219" s="1"/>
      <c r="M219" s="1"/>
      <c r="N219" s="1"/>
    </row>
    <row r="220" spans="1:14" ht="18.75" customHeight="1">
      <c r="A220" s="13"/>
      <c r="B220" s="13"/>
      <c r="C220" s="32"/>
      <c r="D220" s="13"/>
      <c r="E220" s="14"/>
      <c r="F220" s="14"/>
      <c r="G220" s="1"/>
      <c r="H220" s="1"/>
      <c r="I220" s="1"/>
      <c r="J220" s="1"/>
      <c r="K220" s="1"/>
      <c r="L220" s="1"/>
      <c r="M220" s="1"/>
      <c r="N220" s="1"/>
    </row>
    <row r="221" spans="1:14" ht="18.75" customHeight="1">
      <c r="A221" s="13"/>
      <c r="B221" s="13"/>
      <c r="C221" s="32"/>
      <c r="D221" s="13"/>
      <c r="E221" s="14"/>
      <c r="F221" s="14"/>
      <c r="G221" s="1"/>
      <c r="H221" s="1"/>
      <c r="I221" s="1"/>
      <c r="J221" s="1"/>
      <c r="K221" s="1"/>
      <c r="L221" s="1"/>
      <c r="M221" s="1"/>
      <c r="N221" s="1"/>
    </row>
    <row r="222" spans="1:14" ht="18.75" customHeight="1">
      <c r="A222" s="13"/>
      <c r="B222" s="13"/>
      <c r="C222" s="32"/>
      <c r="D222" s="13"/>
      <c r="E222" s="14"/>
      <c r="F222" s="14"/>
      <c r="G222" s="1"/>
      <c r="H222" s="1"/>
      <c r="I222" s="1"/>
      <c r="J222" s="1"/>
      <c r="K222" s="1"/>
      <c r="L222" s="1"/>
      <c r="M222" s="1"/>
      <c r="N222" s="1"/>
    </row>
    <row r="223" spans="1:14" ht="18.75" customHeight="1">
      <c r="A223" s="13"/>
      <c r="B223" s="13"/>
      <c r="C223" s="32"/>
      <c r="D223" s="13"/>
      <c r="E223" s="14"/>
      <c r="F223" s="14"/>
      <c r="G223" s="1"/>
      <c r="H223" s="1"/>
      <c r="I223" s="1"/>
      <c r="J223" s="1"/>
      <c r="K223" s="1"/>
      <c r="L223" s="1"/>
      <c r="M223" s="1"/>
      <c r="N223" s="1"/>
    </row>
    <row r="224" spans="1:14" ht="18.75" customHeight="1">
      <c r="A224" s="13"/>
      <c r="B224" s="13"/>
      <c r="C224" s="32"/>
      <c r="D224" s="13"/>
      <c r="E224" s="14"/>
      <c r="F224" s="14"/>
      <c r="G224" s="1"/>
      <c r="H224" s="1"/>
      <c r="I224" s="1"/>
      <c r="J224" s="1"/>
      <c r="K224" s="1"/>
      <c r="L224" s="1"/>
      <c r="M224" s="1"/>
      <c r="N224" s="1"/>
    </row>
    <row r="225" spans="1:14" ht="18.75" customHeight="1">
      <c r="A225" s="13"/>
      <c r="B225" s="13"/>
      <c r="C225" s="32"/>
      <c r="D225" s="13"/>
      <c r="E225" s="14"/>
      <c r="F225" s="14"/>
      <c r="G225" s="1"/>
      <c r="H225" s="1"/>
      <c r="I225" s="1"/>
      <c r="J225" s="1"/>
      <c r="K225" s="1"/>
      <c r="L225" s="1"/>
      <c r="M225" s="1"/>
      <c r="N225" s="1"/>
    </row>
    <row r="226" spans="1:14" ht="18.75" customHeight="1">
      <c r="A226" s="13"/>
      <c r="B226" s="13"/>
      <c r="C226" s="32"/>
      <c r="D226" s="13"/>
      <c r="E226" s="14"/>
      <c r="F226" s="14"/>
      <c r="G226" s="1"/>
      <c r="H226" s="1"/>
      <c r="I226" s="1"/>
      <c r="J226" s="1"/>
      <c r="K226" s="1"/>
      <c r="L226" s="1"/>
      <c r="M226" s="1"/>
      <c r="N226" s="1"/>
    </row>
    <row r="227" spans="1:14" ht="18.75" customHeight="1">
      <c r="A227" s="13"/>
      <c r="B227" s="13"/>
      <c r="C227" s="32"/>
      <c r="D227" s="13"/>
      <c r="E227" s="14"/>
      <c r="F227" s="14"/>
      <c r="G227" s="1"/>
      <c r="H227" s="1"/>
      <c r="I227" s="1"/>
      <c r="J227" s="1"/>
      <c r="K227" s="1"/>
      <c r="L227" s="1"/>
      <c r="M227" s="1"/>
      <c r="N227" s="1"/>
    </row>
    <row r="228" spans="1:14" ht="18.75" customHeight="1">
      <c r="A228" s="13"/>
      <c r="B228" s="13"/>
      <c r="C228" s="32"/>
      <c r="D228" s="13"/>
      <c r="E228" s="14"/>
      <c r="F228" s="14"/>
      <c r="G228" s="1"/>
      <c r="H228" s="1"/>
      <c r="I228" s="1"/>
      <c r="J228" s="1"/>
      <c r="K228" s="1"/>
      <c r="L228" s="1"/>
      <c r="M228" s="1"/>
      <c r="N228" s="1"/>
    </row>
    <row r="229" spans="1:14" ht="18.75" customHeight="1">
      <c r="A229" s="13"/>
      <c r="B229" s="13"/>
      <c r="C229" s="32"/>
      <c r="D229" s="13"/>
      <c r="E229" s="14"/>
      <c r="F229" s="14"/>
      <c r="G229" s="1"/>
      <c r="H229" s="1"/>
      <c r="I229" s="1"/>
      <c r="J229" s="1"/>
      <c r="K229" s="1"/>
      <c r="L229" s="1"/>
      <c r="M229" s="1"/>
      <c r="N229" s="1"/>
    </row>
    <row r="230" spans="1:14" ht="18.75" customHeight="1">
      <c r="A230" s="13"/>
      <c r="B230" s="13"/>
      <c r="C230" s="32"/>
      <c r="D230" s="13"/>
      <c r="E230" s="14"/>
      <c r="F230" s="14"/>
      <c r="G230" s="1"/>
      <c r="H230" s="1"/>
      <c r="I230" s="1"/>
      <c r="J230" s="1"/>
      <c r="K230" s="1"/>
      <c r="L230" s="1"/>
      <c r="M230" s="1"/>
      <c r="N230" s="1"/>
    </row>
    <row r="231" spans="1:14" ht="18.75" customHeight="1">
      <c r="A231" s="13"/>
      <c r="B231" s="13"/>
      <c r="C231" s="32"/>
      <c r="D231" s="13"/>
      <c r="E231" s="14"/>
      <c r="F231" s="14"/>
      <c r="G231" s="1"/>
      <c r="H231" s="1"/>
      <c r="I231" s="1"/>
      <c r="J231" s="1"/>
      <c r="K231" s="1"/>
      <c r="L231" s="1"/>
      <c r="M231" s="1"/>
      <c r="N231" s="1"/>
    </row>
    <row r="232" spans="1:14" ht="18.75" customHeight="1">
      <c r="A232" s="13"/>
      <c r="B232" s="13"/>
      <c r="C232" s="32"/>
      <c r="D232" s="13"/>
      <c r="E232" s="14"/>
      <c r="F232" s="14"/>
      <c r="G232" s="1"/>
      <c r="H232" s="1"/>
      <c r="I232" s="1"/>
      <c r="J232" s="1"/>
      <c r="K232" s="1"/>
      <c r="L232" s="1"/>
      <c r="M232" s="1"/>
      <c r="N232" s="1"/>
    </row>
    <row r="233" spans="1:14" ht="18.75" customHeight="1">
      <c r="A233" s="13"/>
      <c r="B233" s="13"/>
      <c r="C233" s="32"/>
      <c r="D233" s="13"/>
      <c r="E233" s="14"/>
      <c r="F233" s="14"/>
      <c r="G233" s="1"/>
      <c r="H233" s="1"/>
      <c r="I233" s="1"/>
      <c r="J233" s="1"/>
      <c r="K233" s="1"/>
      <c r="L233" s="1"/>
      <c r="M233" s="1"/>
      <c r="N233" s="1"/>
    </row>
    <row r="234" spans="1:14" ht="18.75" customHeight="1">
      <c r="A234" s="13"/>
      <c r="B234" s="13"/>
      <c r="C234" s="32"/>
      <c r="D234" s="13"/>
      <c r="E234" s="14"/>
      <c r="F234" s="14"/>
      <c r="G234" s="1"/>
      <c r="H234" s="1"/>
      <c r="I234" s="1"/>
      <c r="J234" s="1"/>
      <c r="K234" s="1"/>
      <c r="L234" s="1"/>
      <c r="M234" s="1"/>
      <c r="N234" s="1"/>
    </row>
    <row r="235" spans="1:14" ht="18.75" customHeight="1">
      <c r="A235" s="13"/>
      <c r="B235" s="13"/>
      <c r="C235" s="32"/>
      <c r="D235" s="13"/>
      <c r="E235" s="14"/>
      <c r="F235" s="14"/>
      <c r="G235" s="1"/>
      <c r="H235" s="1"/>
      <c r="I235" s="1"/>
      <c r="J235" s="1"/>
      <c r="K235" s="1"/>
      <c r="L235" s="1"/>
      <c r="M235" s="1"/>
      <c r="N235" s="1"/>
    </row>
    <row r="236" spans="1:14" ht="18.75" customHeight="1">
      <c r="A236" s="13"/>
      <c r="B236" s="13"/>
      <c r="C236" s="32"/>
      <c r="D236" s="13"/>
      <c r="E236" s="14"/>
      <c r="F236" s="14"/>
      <c r="G236" s="1"/>
      <c r="H236" s="1"/>
      <c r="I236" s="1"/>
      <c r="J236" s="1"/>
      <c r="K236" s="1"/>
      <c r="L236" s="1"/>
      <c r="M236" s="1"/>
      <c r="N236" s="1"/>
    </row>
    <row r="237" spans="1:14" ht="18.75" customHeight="1">
      <c r="A237" s="13"/>
      <c r="B237" s="13"/>
      <c r="C237" s="32"/>
      <c r="D237" s="13"/>
      <c r="E237" s="14"/>
      <c r="F237" s="14"/>
      <c r="G237" s="1"/>
      <c r="H237" s="1"/>
      <c r="I237" s="1"/>
      <c r="J237" s="1"/>
      <c r="K237" s="1"/>
      <c r="L237" s="1"/>
      <c r="M237" s="1"/>
      <c r="N237" s="1"/>
    </row>
    <row r="238" spans="1:14" ht="18.75" customHeight="1">
      <c r="A238" s="13"/>
      <c r="B238" s="13"/>
      <c r="C238" s="32"/>
      <c r="D238" s="13"/>
      <c r="E238" s="14"/>
      <c r="F238" s="14"/>
      <c r="G238" s="1"/>
      <c r="H238" s="1"/>
      <c r="I238" s="1"/>
      <c r="J238" s="1"/>
      <c r="K238" s="1"/>
      <c r="L238" s="1"/>
      <c r="M238" s="1"/>
      <c r="N238" s="1"/>
    </row>
    <row r="239" spans="1:14" ht="18.75" customHeight="1">
      <c r="A239" s="13"/>
      <c r="B239" s="13"/>
      <c r="C239" s="32"/>
      <c r="D239" s="13"/>
      <c r="E239" s="14"/>
      <c r="F239" s="14"/>
      <c r="G239" s="1"/>
      <c r="H239" s="1"/>
      <c r="I239" s="1"/>
      <c r="J239" s="1"/>
      <c r="K239" s="1"/>
      <c r="L239" s="1"/>
      <c r="M239" s="1"/>
      <c r="N239" s="1"/>
    </row>
    <row r="240" spans="1:14" ht="18.75" customHeight="1">
      <c r="A240" s="13"/>
      <c r="B240" s="13"/>
      <c r="C240" s="32"/>
      <c r="D240" s="13"/>
      <c r="E240" s="14"/>
      <c r="F240" s="14"/>
      <c r="G240" s="1"/>
      <c r="H240" s="1"/>
      <c r="I240" s="1"/>
      <c r="J240" s="1"/>
      <c r="K240" s="1"/>
      <c r="L240" s="1"/>
      <c r="M240" s="1"/>
      <c r="N240" s="1"/>
    </row>
    <row r="241" spans="1:14" ht="18.75" customHeight="1">
      <c r="A241" s="13"/>
      <c r="B241" s="13"/>
      <c r="C241" s="32"/>
      <c r="D241" s="13"/>
      <c r="E241" s="14"/>
      <c r="F241" s="14"/>
      <c r="G241" s="1"/>
      <c r="H241" s="1"/>
      <c r="I241" s="1"/>
      <c r="J241" s="1"/>
      <c r="K241" s="1"/>
      <c r="L241" s="1"/>
      <c r="M241" s="1"/>
      <c r="N241" s="1"/>
    </row>
    <row r="242" spans="1:14" ht="18.75" customHeight="1">
      <c r="A242" s="13"/>
      <c r="B242" s="13"/>
      <c r="C242" s="32"/>
      <c r="D242" s="13"/>
      <c r="E242" s="14"/>
      <c r="F242" s="14"/>
      <c r="G242" s="1"/>
      <c r="H242" s="1"/>
      <c r="I242" s="1"/>
      <c r="J242" s="1"/>
      <c r="K242" s="1"/>
      <c r="L242" s="1"/>
      <c r="M242" s="1"/>
      <c r="N242" s="1"/>
    </row>
    <row r="243" spans="1:14" ht="18.75" customHeight="1">
      <c r="A243" s="13"/>
      <c r="B243" s="13"/>
      <c r="C243" s="32"/>
      <c r="D243" s="13"/>
      <c r="E243" s="14"/>
      <c r="F243" s="14"/>
      <c r="G243" s="1"/>
      <c r="H243" s="1"/>
      <c r="I243" s="1"/>
      <c r="J243" s="1"/>
      <c r="K243" s="1"/>
      <c r="L243" s="1"/>
      <c r="M243" s="1"/>
      <c r="N243" s="1"/>
    </row>
    <row r="244" spans="1:14" ht="18.75" customHeight="1">
      <c r="A244" s="13"/>
      <c r="B244" s="13"/>
      <c r="C244" s="32"/>
      <c r="D244" s="13"/>
      <c r="E244" s="14"/>
      <c r="F244" s="14"/>
      <c r="G244" s="1"/>
      <c r="H244" s="1"/>
      <c r="I244" s="1"/>
      <c r="J244" s="1"/>
      <c r="K244" s="1"/>
      <c r="L244" s="1"/>
      <c r="M244" s="1"/>
      <c r="N244" s="1"/>
    </row>
    <row r="245" spans="1:14" ht="18.75" customHeight="1">
      <c r="A245" s="13"/>
      <c r="B245" s="13"/>
      <c r="C245" s="32"/>
      <c r="D245" s="13"/>
      <c r="E245" s="14"/>
      <c r="F245" s="14"/>
      <c r="G245" s="1"/>
      <c r="H245" s="1"/>
      <c r="I245" s="1"/>
      <c r="J245" s="1"/>
      <c r="K245" s="1"/>
      <c r="L245" s="1"/>
      <c r="M245" s="1"/>
      <c r="N245" s="1"/>
    </row>
    <row r="246" spans="1:14" ht="18.75" customHeight="1">
      <c r="A246" s="13"/>
      <c r="B246" s="13"/>
      <c r="C246" s="32"/>
      <c r="D246" s="13"/>
      <c r="E246" s="14"/>
      <c r="F246" s="14"/>
      <c r="G246" s="1"/>
      <c r="H246" s="1"/>
      <c r="I246" s="1"/>
      <c r="J246" s="1"/>
      <c r="K246" s="1"/>
      <c r="L246" s="1"/>
      <c r="M246" s="1"/>
      <c r="N246" s="1"/>
    </row>
    <row r="247" spans="1:14" ht="18.75" customHeight="1">
      <c r="A247" s="13"/>
      <c r="B247" s="13"/>
      <c r="C247" s="32"/>
      <c r="D247" s="13"/>
      <c r="E247" s="14"/>
      <c r="F247" s="14"/>
      <c r="G247" s="1"/>
      <c r="H247" s="1"/>
      <c r="I247" s="1"/>
      <c r="J247" s="1"/>
      <c r="K247" s="1"/>
      <c r="L247" s="1"/>
      <c r="M247" s="1"/>
      <c r="N247" s="1"/>
    </row>
    <row r="248" spans="1:14" ht="18.75" customHeight="1">
      <c r="A248" s="13"/>
      <c r="B248" s="13"/>
      <c r="C248" s="32"/>
      <c r="D248" s="13"/>
      <c r="E248" s="14"/>
      <c r="F248" s="14"/>
      <c r="G248" s="1"/>
      <c r="H248" s="1"/>
      <c r="I248" s="1"/>
      <c r="J248" s="1"/>
      <c r="K248" s="1"/>
      <c r="L248" s="1"/>
      <c r="M248" s="1"/>
      <c r="N248" s="1"/>
    </row>
    <row r="249" spans="1:14" ht="18.75" customHeight="1">
      <c r="A249" s="13"/>
      <c r="B249" s="13"/>
      <c r="C249" s="32"/>
      <c r="D249" s="13"/>
      <c r="E249" s="14"/>
      <c r="F249" s="14"/>
      <c r="G249" s="1"/>
      <c r="H249" s="1"/>
      <c r="I249" s="1"/>
      <c r="J249" s="1"/>
      <c r="K249" s="1"/>
      <c r="L249" s="1"/>
      <c r="M249" s="1"/>
      <c r="N249" s="1"/>
    </row>
    <row r="250" spans="1:14" ht="18.75" customHeight="1">
      <c r="A250" s="13"/>
      <c r="B250" s="13"/>
      <c r="C250" s="32"/>
      <c r="D250" s="13"/>
      <c r="E250" s="14"/>
      <c r="F250" s="14"/>
      <c r="G250" s="1"/>
      <c r="H250" s="1"/>
      <c r="I250" s="1"/>
      <c r="J250" s="1"/>
      <c r="K250" s="1"/>
      <c r="L250" s="1"/>
      <c r="M250" s="1"/>
      <c r="N250" s="1"/>
    </row>
    <row r="251" spans="1:14" ht="18.75" customHeight="1">
      <c r="A251" s="13"/>
      <c r="B251" s="13"/>
      <c r="C251" s="32"/>
      <c r="D251" s="13"/>
      <c r="E251" s="14"/>
      <c r="F251" s="14"/>
      <c r="G251" s="1"/>
      <c r="H251" s="1"/>
      <c r="I251" s="1"/>
      <c r="J251" s="1"/>
      <c r="K251" s="1"/>
      <c r="L251" s="1"/>
      <c r="M251" s="1"/>
      <c r="N251" s="1"/>
    </row>
    <row r="252" spans="1:14" ht="18.75" customHeight="1">
      <c r="A252" s="13"/>
      <c r="B252" s="13"/>
      <c r="C252" s="32"/>
      <c r="D252" s="13"/>
      <c r="E252" s="14"/>
      <c r="F252" s="14"/>
      <c r="G252" s="1"/>
      <c r="H252" s="1"/>
      <c r="I252" s="1"/>
      <c r="J252" s="1"/>
      <c r="K252" s="1"/>
      <c r="L252" s="1"/>
      <c r="M252" s="1"/>
      <c r="N252" s="1"/>
    </row>
    <row r="253" spans="1:14" ht="18.75" customHeight="1">
      <c r="A253" s="13"/>
      <c r="B253" s="13"/>
      <c r="C253" s="32"/>
      <c r="D253" s="13"/>
      <c r="E253" s="14"/>
      <c r="F253" s="14"/>
      <c r="G253" s="1"/>
      <c r="H253" s="1"/>
      <c r="I253" s="1"/>
      <c r="J253" s="1"/>
      <c r="K253" s="1"/>
      <c r="L253" s="1"/>
      <c r="M253" s="1"/>
      <c r="N253" s="1"/>
    </row>
    <row r="254" spans="1:14" ht="18.75" customHeight="1">
      <c r="A254" s="13"/>
      <c r="B254" s="13"/>
      <c r="C254" s="32"/>
      <c r="D254" s="13"/>
      <c r="E254" s="14"/>
      <c r="F254" s="14"/>
      <c r="G254" s="1"/>
      <c r="H254" s="1"/>
      <c r="I254" s="1"/>
      <c r="J254" s="1"/>
      <c r="K254" s="1"/>
      <c r="L254" s="1"/>
      <c r="M254" s="1"/>
      <c r="N254" s="1"/>
    </row>
    <row r="255" spans="1:14" ht="18.75" customHeight="1">
      <c r="A255" s="13"/>
      <c r="B255" s="13"/>
      <c r="C255" s="32"/>
      <c r="D255" s="13"/>
      <c r="E255" s="14"/>
      <c r="F255" s="14"/>
      <c r="G255" s="1"/>
      <c r="H255" s="1"/>
      <c r="I255" s="1"/>
      <c r="J255" s="1"/>
      <c r="K255" s="1"/>
      <c r="L255" s="1"/>
      <c r="M255" s="1"/>
      <c r="N255" s="1"/>
    </row>
    <row r="256" spans="1:14" ht="18.75" customHeight="1">
      <c r="A256" s="13"/>
      <c r="B256" s="13"/>
      <c r="C256" s="32"/>
      <c r="D256" s="13"/>
      <c r="E256" s="14"/>
      <c r="F256" s="14"/>
      <c r="G256" s="1"/>
      <c r="H256" s="1"/>
      <c r="I256" s="1"/>
      <c r="J256" s="1"/>
      <c r="K256" s="1"/>
      <c r="L256" s="1"/>
      <c r="M256" s="1"/>
      <c r="N256" s="1"/>
    </row>
    <row r="257" spans="1:14" ht="18.75" customHeight="1">
      <c r="A257" s="13"/>
      <c r="B257" s="13"/>
      <c r="C257" s="32"/>
      <c r="D257" s="13"/>
      <c r="E257" s="14"/>
      <c r="F257" s="14"/>
      <c r="G257" s="1"/>
      <c r="H257" s="1"/>
      <c r="I257" s="1"/>
      <c r="J257" s="1"/>
      <c r="K257" s="1"/>
      <c r="L257" s="1"/>
      <c r="M257" s="1"/>
      <c r="N257" s="1"/>
    </row>
    <row r="258" spans="1:14" ht="18.75" customHeight="1">
      <c r="A258" s="13"/>
      <c r="B258" s="13"/>
      <c r="C258" s="32"/>
      <c r="D258" s="13"/>
      <c r="E258" s="14"/>
      <c r="F258" s="14"/>
      <c r="G258" s="1"/>
      <c r="H258" s="1"/>
      <c r="I258" s="1"/>
      <c r="J258" s="1"/>
      <c r="K258" s="1"/>
      <c r="L258" s="1"/>
      <c r="M258" s="1"/>
      <c r="N258" s="1"/>
    </row>
    <row r="259" spans="1:14" ht="18.75" customHeight="1">
      <c r="A259" s="13"/>
      <c r="B259" s="13"/>
      <c r="C259" s="32"/>
      <c r="D259" s="13"/>
      <c r="E259" s="14"/>
      <c r="F259" s="14"/>
      <c r="G259" s="1"/>
      <c r="H259" s="1"/>
      <c r="I259" s="1"/>
      <c r="J259" s="1"/>
      <c r="K259" s="1"/>
      <c r="L259" s="1"/>
      <c r="M259" s="1"/>
      <c r="N259" s="1"/>
    </row>
    <row r="260" spans="1:14" ht="18.75" customHeight="1">
      <c r="A260" s="13"/>
      <c r="B260" s="13"/>
      <c r="C260" s="32"/>
      <c r="D260" s="13"/>
      <c r="E260" s="14"/>
      <c r="F260" s="14"/>
      <c r="G260" s="1"/>
      <c r="H260" s="1"/>
      <c r="I260" s="1"/>
      <c r="J260" s="1"/>
      <c r="K260" s="1"/>
      <c r="L260" s="1"/>
      <c r="M260" s="1"/>
      <c r="N260" s="1"/>
    </row>
    <row r="261" spans="1:14" ht="18.75" customHeight="1">
      <c r="A261" s="13"/>
      <c r="B261" s="13"/>
      <c r="C261" s="32"/>
      <c r="D261" s="13"/>
      <c r="E261" s="14"/>
      <c r="F261" s="14"/>
      <c r="G261" s="1"/>
      <c r="H261" s="1"/>
      <c r="I261" s="1"/>
      <c r="J261" s="1"/>
      <c r="K261" s="1"/>
      <c r="L261" s="1"/>
      <c r="M261" s="1"/>
      <c r="N261" s="1"/>
    </row>
    <row r="262" spans="1:14" ht="18.75" customHeight="1">
      <c r="A262" s="13"/>
      <c r="B262" s="13"/>
      <c r="C262" s="32"/>
      <c r="D262" s="13"/>
      <c r="E262" s="14"/>
      <c r="F262" s="14"/>
      <c r="G262" s="1"/>
      <c r="H262" s="1"/>
      <c r="I262" s="1"/>
      <c r="J262" s="1"/>
      <c r="K262" s="1"/>
      <c r="L262" s="1"/>
      <c r="M262" s="1"/>
      <c r="N262" s="1"/>
    </row>
    <row r="263" spans="1:14" ht="18.75" customHeight="1">
      <c r="A263" s="13"/>
      <c r="B263" s="13"/>
      <c r="C263" s="32"/>
      <c r="D263" s="13"/>
      <c r="E263" s="14"/>
      <c r="F263" s="14"/>
      <c r="G263" s="1"/>
      <c r="H263" s="1"/>
      <c r="I263" s="1"/>
      <c r="J263" s="1"/>
      <c r="K263" s="1"/>
      <c r="L263" s="1"/>
      <c r="M263" s="1"/>
      <c r="N263" s="1"/>
    </row>
    <row r="264" spans="1:14" ht="18.75" customHeight="1">
      <c r="A264" s="13"/>
      <c r="B264" s="13"/>
      <c r="C264" s="32"/>
      <c r="D264" s="13"/>
      <c r="E264" s="14"/>
      <c r="F264" s="14"/>
      <c r="G264" s="1"/>
      <c r="H264" s="1"/>
      <c r="I264" s="1"/>
      <c r="J264" s="1"/>
      <c r="K264" s="1"/>
      <c r="L264" s="1"/>
      <c r="M264" s="1"/>
      <c r="N264" s="1"/>
    </row>
    <row r="265" spans="1:14" ht="18.75" customHeight="1">
      <c r="A265" s="13"/>
      <c r="B265" s="13"/>
      <c r="C265" s="32"/>
      <c r="D265" s="13"/>
      <c r="E265" s="14"/>
      <c r="F265" s="14"/>
      <c r="G265" s="1"/>
      <c r="H265" s="1"/>
      <c r="I265" s="1"/>
      <c r="J265" s="1"/>
      <c r="K265" s="1"/>
      <c r="L265" s="1"/>
      <c r="M265" s="1"/>
      <c r="N265" s="1"/>
    </row>
    <row r="266" spans="1:14" ht="18.75" customHeight="1">
      <c r="A266" s="13"/>
      <c r="B266" s="13"/>
      <c r="C266" s="32"/>
      <c r="D266" s="13"/>
      <c r="E266" s="14"/>
      <c r="F266" s="14"/>
      <c r="G266" s="1"/>
      <c r="H266" s="1"/>
      <c r="I266" s="1"/>
      <c r="J266" s="1"/>
      <c r="K266" s="1"/>
      <c r="L266" s="1"/>
      <c r="M266" s="1"/>
      <c r="N266" s="1"/>
    </row>
    <row r="267" spans="1:14" ht="18.75" customHeight="1">
      <c r="A267" s="13"/>
      <c r="B267" s="13"/>
      <c r="C267" s="32"/>
      <c r="D267" s="13"/>
      <c r="E267" s="14"/>
      <c r="F267" s="14"/>
      <c r="G267" s="1"/>
      <c r="H267" s="1"/>
      <c r="I267" s="1"/>
      <c r="J267" s="1"/>
      <c r="K267" s="1"/>
      <c r="L267" s="1"/>
      <c r="M267" s="1"/>
      <c r="N267" s="1"/>
    </row>
    <row r="268" spans="1:14" ht="18.75" customHeight="1">
      <c r="A268" s="13"/>
      <c r="B268" s="13"/>
      <c r="C268" s="32"/>
      <c r="D268" s="13"/>
      <c r="E268" s="14"/>
      <c r="F268" s="14"/>
      <c r="G268" s="1"/>
      <c r="H268" s="1"/>
      <c r="I268" s="1"/>
      <c r="J268" s="1"/>
      <c r="K268" s="1"/>
      <c r="L268" s="1"/>
      <c r="M268" s="1"/>
      <c r="N268" s="1"/>
    </row>
    <row r="269" spans="1:14" ht="18.75" customHeight="1">
      <c r="A269" s="13"/>
      <c r="B269" s="13"/>
      <c r="C269" s="32"/>
      <c r="D269" s="13"/>
      <c r="E269" s="14"/>
      <c r="F269" s="14"/>
      <c r="G269" s="1"/>
      <c r="H269" s="1"/>
      <c r="I269" s="1"/>
      <c r="J269" s="1"/>
      <c r="K269" s="1"/>
      <c r="L269" s="1"/>
      <c r="M269" s="1"/>
      <c r="N269" s="1"/>
    </row>
    <row r="270" spans="1:14" ht="18.75" customHeight="1">
      <c r="A270" s="13"/>
      <c r="B270" s="13"/>
      <c r="C270" s="32"/>
      <c r="D270" s="13"/>
      <c r="E270" s="14"/>
      <c r="F270" s="14"/>
      <c r="G270" s="1"/>
      <c r="H270" s="1"/>
      <c r="I270" s="1"/>
      <c r="J270" s="1"/>
      <c r="K270" s="1"/>
      <c r="L270" s="1"/>
      <c r="M270" s="1"/>
      <c r="N270" s="1"/>
    </row>
    <row r="271" spans="1:14" ht="18.75" customHeight="1">
      <c r="A271" s="13"/>
      <c r="B271" s="13"/>
      <c r="C271" s="32"/>
      <c r="D271" s="13"/>
      <c r="E271" s="14"/>
      <c r="F271" s="14"/>
      <c r="G271" s="1"/>
      <c r="H271" s="1"/>
      <c r="I271" s="1"/>
      <c r="J271" s="1"/>
      <c r="K271" s="1"/>
      <c r="L271" s="1"/>
      <c r="M271" s="1"/>
      <c r="N271" s="1"/>
    </row>
    <row r="272" spans="1:14" ht="18.75" customHeight="1">
      <c r="A272" s="13"/>
      <c r="B272" s="13"/>
      <c r="C272" s="32"/>
      <c r="D272" s="13"/>
      <c r="E272" s="14"/>
      <c r="F272" s="14"/>
      <c r="G272" s="1"/>
      <c r="H272" s="1"/>
      <c r="I272" s="1"/>
      <c r="J272" s="1"/>
      <c r="K272" s="1"/>
      <c r="L272" s="1"/>
      <c r="M272" s="1"/>
      <c r="N272" s="1"/>
    </row>
    <row r="273" spans="1:14" ht="18.75" customHeight="1">
      <c r="A273" s="13"/>
      <c r="B273" s="13"/>
      <c r="C273" s="32"/>
      <c r="D273" s="13"/>
      <c r="E273" s="14"/>
      <c r="F273" s="14"/>
      <c r="G273" s="1"/>
      <c r="H273" s="1"/>
      <c r="I273" s="1"/>
      <c r="J273" s="1"/>
      <c r="K273" s="1"/>
      <c r="L273" s="1"/>
      <c r="M273" s="1"/>
      <c r="N273" s="1"/>
    </row>
    <row r="274" spans="1:14" ht="18.75" customHeight="1">
      <c r="A274" s="13"/>
      <c r="B274" s="13"/>
      <c r="C274" s="32"/>
      <c r="D274" s="13"/>
      <c r="E274" s="14"/>
      <c r="F274" s="14"/>
      <c r="G274" s="1"/>
      <c r="H274" s="1"/>
      <c r="I274" s="1"/>
      <c r="J274" s="1"/>
      <c r="K274" s="1"/>
      <c r="L274" s="1"/>
      <c r="M274" s="1"/>
      <c r="N274" s="1"/>
    </row>
    <row r="275" spans="1:14" ht="18.75" customHeight="1">
      <c r="A275" s="13"/>
      <c r="B275" s="13"/>
      <c r="C275" s="32"/>
      <c r="D275" s="13"/>
      <c r="E275" s="14"/>
      <c r="F275" s="14"/>
      <c r="G275" s="1"/>
      <c r="H275" s="1"/>
      <c r="I275" s="1"/>
      <c r="J275" s="1"/>
      <c r="K275" s="1"/>
      <c r="L275" s="1"/>
      <c r="M275" s="1"/>
      <c r="N275" s="1"/>
    </row>
    <row r="276" spans="1:14" ht="18.75" customHeight="1">
      <c r="A276" s="13"/>
      <c r="B276" s="13"/>
      <c r="C276" s="32"/>
      <c r="D276" s="13"/>
      <c r="E276" s="14"/>
      <c r="F276" s="14"/>
      <c r="G276" s="1"/>
      <c r="H276" s="1"/>
      <c r="I276" s="1"/>
      <c r="J276" s="1"/>
      <c r="K276" s="1"/>
      <c r="L276" s="1"/>
      <c r="M276" s="1"/>
      <c r="N276" s="1"/>
    </row>
    <row r="277" spans="1:14" ht="18.75" customHeight="1">
      <c r="A277" s="13"/>
      <c r="B277" s="13"/>
      <c r="C277" s="32"/>
      <c r="D277" s="13"/>
      <c r="E277" s="14"/>
      <c r="F277" s="14"/>
      <c r="G277" s="1"/>
      <c r="H277" s="1"/>
      <c r="I277" s="1"/>
      <c r="J277" s="1"/>
      <c r="K277" s="1"/>
      <c r="L277" s="1"/>
      <c r="M277" s="1"/>
      <c r="N277" s="1"/>
    </row>
    <row r="278" spans="1:14" ht="18.75" customHeight="1">
      <c r="A278" s="13"/>
      <c r="B278" s="13"/>
      <c r="C278" s="32"/>
      <c r="D278" s="13"/>
      <c r="E278" s="14"/>
      <c r="F278" s="14"/>
      <c r="G278" s="1"/>
      <c r="H278" s="1"/>
      <c r="I278" s="1"/>
      <c r="J278" s="1"/>
      <c r="K278" s="1"/>
      <c r="L278" s="1"/>
      <c r="M278" s="1"/>
      <c r="N278" s="1"/>
    </row>
    <row r="279" spans="1:14" ht="18.75" customHeight="1">
      <c r="A279" s="13"/>
      <c r="B279" s="13"/>
      <c r="C279" s="32"/>
      <c r="D279" s="13"/>
      <c r="E279" s="14"/>
      <c r="F279" s="14"/>
      <c r="G279" s="1"/>
      <c r="H279" s="1"/>
      <c r="I279" s="1"/>
      <c r="J279" s="1"/>
      <c r="K279" s="1"/>
      <c r="L279" s="1"/>
      <c r="M279" s="1"/>
      <c r="N279" s="1"/>
    </row>
    <row r="280" spans="1:14" ht="18.75" customHeight="1">
      <c r="A280" s="13"/>
      <c r="B280" s="13"/>
      <c r="C280" s="32"/>
      <c r="D280" s="13"/>
      <c r="E280" s="14"/>
      <c r="F280" s="14"/>
      <c r="G280" s="1"/>
      <c r="H280" s="1"/>
      <c r="I280" s="1"/>
      <c r="J280" s="1"/>
      <c r="K280" s="1"/>
      <c r="L280" s="1"/>
      <c r="M280" s="1"/>
      <c r="N280" s="1"/>
    </row>
    <row r="281" spans="1:14" ht="18.75" customHeight="1">
      <c r="A281" s="13"/>
      <c r="B281" s="13"/>
      <c r="C281" s="32"/>
      <c r="D281" s="13"/>
      <c r="E281" s="14"/>
      <c r="F281" s="14"/>
      <c r="G281" s="1"/>
      <c r="H281" s="1"/>
      <c r="I281" s="1"/>
      <c r="J281" s="1"/>
      <c r="K281" s="1"/>
      <c r="L281" s="1"/>
      <c r="M281" s="1"/>
      <c r="N281" s="1"/>
    </row>
    <row r="282" spans="1:14" ht="18.75" customHeight="1">
      <c r="A282" s="13"/>
      <c r="B282" s="13"/>
      <c r="C282" s="32"/>
      <c r="D282" s="13"/>
      <c r="E282" s="14"/>
      <c r="F282" s="14"/>
      <c r="G282" s="1"/>
      <c r="H282" s="1"/>
      <c r="I282" s="1"/>
      <c r="J282" s="1"/>
      <c r="K282" s="1"/>
      <c r="L282" s="1"/>
      <c r="M282" s="1"/>
      <c r="N282" s="1"/>
    </row>
    <row r="283" spans="1:14" ht="18.75" customHeight="1">
      <c r="A283" s="13"/>
      <c r="B283" s="13"/>
      <c r="C283" s="32"/>
      <c r="D283" s="13"/>
      <c r="E283" s="14"/>
      <c r="F283" s="14"/>
      <c r="G283" s="1"/>
      <c r="H283" s="1"/>
      <c r="I283" s="1"/>
      <c r="J283" s="1"/>
      <c r="K283" s="1"/>
      <c r="L283" s="1"/>
      <c r="M283" s="1"/>
      <c r="N283" s="1"/>
    </row>
    <row r="284" spans="1:14" ht="18.75" customHeight="1">
      <c r="A284" s="13"/>
      <c r="B284" s="13"/>
      <c r="C284" s="32"/>
      <c r="D284" s="13"/>
      <c r="E284" s="14"/>
      <c r="F284" s="14"/>
      <c r="G284" s="1"/>
      <c r="H284" s="1"/>
      <c r="I284" s="1"/>
      <c r="J284" s="1"/>
      <c r="K284" s="1"/>
      <c r="L284" s="1"/>
      <c r="M284" s="1"/>
      <c r="N284" s="1"/>
    </row>
    <row r="285" spans="1:14" ht="18.75" customHeight="1">
      <c r="A285" s="13"/>
      <c r="B285" s="13"/>
      <c r="C285" s="32"/>
      <c r="D285" s="13"/>
      <c r="E285" s="14"/>
      <c r="F285" s="14"/>
      <c r="G285" s="1"/>
      <c r="H285" s="1"/>
      <c r="I285" s="1"/>
      <c r="J285" s="1"/>
      <c r="K285" s="1"/>
      <c r="L285" s="1"/>
      <c r="M285" s="1"/>
      <c r="N285" s="1"/>
    </row>
    <row r="286" spans="1:14" ht="18.75" customHeight="1">
      <c r="A286" s="13"/>
      <c r="B286" s="13"/>
      <c r="C286" s="32"/>
      <c r="D286" s="13"/>
      <c r="E286" s="14"/>
      <c r="F286" s="14"/>
      <c r="G286" s="1"/>
      <c r="H286" s="1"/>
      <c r="I286" s="1"/>
      <c r="J286" s="1"/>
      <c r="K286" s="1"/>
      <c r="L286" s="1"/>
      <c r="M286" s="1"/>
      <c r="N286" s="1"/>
    </row>
    <row r="287" spans="1:14" ht="18.75" customHeight="1">
      <c r="A287" s="13"/>
      <c r="B287" s="13"/>
      <c r="C287" s="32"/>
      <c r="D287" s="13"/>
      <c r="E287" s="14"/>
      <c r="F287" s="14"/>
      <c r="G287" s="1"/>
      <c r="H287" s="1"/>
      <c r="I287" s="1"/>
      <c r="J287" s="1"/>
      <c r="K287" s="1"/>
      <c r="L287" s="1"/>
      <c r="M287" s="1"/>
      <c r="N287" s="1"/>
    </row>
    <row r="288" spans="1:14" ht="18.75" customHeight="1">
      <c r="A288" s="13"/>
      <c r="B288" s="13"/>
      <c r="C288" s="32"/>
      <c r="D288" s="13"/>
      <c r="E288" s="14"/>
      <c r="F288" s="14"/>
      <c r="G288" s="1"/>
      <c r="H288" s="1"/>
      <c r="I288" s="1"/>
      <c r="J288" s="1"/>
      <c r="K288" s="1"/>
      <c r="L288" s="1"/>
      <c r="M288" s="1"/>
      <c r="N288" s="1"/>
    </row>
    <row r="289" spans="1:14" ht="18.75" customHeight="1">
      <c r="A289" s="13"/>
      <c r="B289" s="13"/>
      <c r="C289" s="32"/>
      <c r="D289" s="13"/>
      <c r="E289" s="14"/>
      <c r="F289" s="14"/>
      <c r="G289" s="1"/>
      <c r="H289" s="1"/>
      <c r="I289" s="1"/>
      <c r="J289" s="1"/>
      <c r="K289" s="1"/>
      <c r="L289" s="1"/>
      <c r="M289" s="1"/>
      <c r="N289" s="1"/>
    </row>
    <row r="290" spans="1:14" ht="18.75" customHeight="1">
      <c r="A290" s="13"/>
      <c r="B290" s="13"/>
      <c r="C290" s="32"/>
      <c r="D290" s="13"/>
      <c r="E290" s="14"/>
      <c r="F290" s="14"/>
      <c r="G290" s="1"/>
      <c r="H290" s="1"/>
      <c r="I290" s="1"/>
      <c r="J290" s="1"/>
      <c r="K290" s="1"/>
      <c r="L290" s="1"/>
      <c r="M290" s="1"/>
      <c r="N290" s="1"/>
    </row>
    <row r="291" spans="1:14" ht="18.75" customHeight="1">
      <c r="A291" s="13"/>
      <c r="B291" s="13"/>
      <c r="C291" s="32"/>
      <c r="D291" s="13"/>
      <c r="E291" s="14"/>
      <c r="F291" s="14"/>
      <c r="G291" s="1"/>
      <c r="H291" s="1"/>
      <c r="I291" s="1"/>
      <c r="J291" s="1"/>
      <c r="K291" s="1"/>
      <c r="L291" s="1"/>
      <c r="M291" s="1"/>
      <c r="N291" s="1"/>
    </row>
    <row r="292" spans="1:14" ht="18.75" customHeight="1">
      <c r="A292" s="13"/>
      <c r="B292" s="13"/>
      <c r="C292" s="32"/>
      <c r="D292" s="13"/>
      <c r="E292" s="14"/>
      <c r="F292" s="14"/>
      <c r="G292" s="1"/>
      <c r="H292" s="1"/>
      <c r="I292" s="1"/>
      <c r="J292" s="1"/>
      <c r="K292" s="1"/>
      <c r="L292" s="1"/>
      <c r="M292" s="1"/>
      <c r="N292" s="1"/>
    </row>
    <row r="293" spans="1:14" ht="18.75" customHeight="1">
      <c r="A293" s="13"/>
      <c r="B293" s="13"/>
      <c r="C293" s="32"/>
      <c r="D293" s="13"/>
      <c r="E293" s="14"/>
      <c r="F293" s="14"/>
      <c r="G293" s="1"/>
      <c r="H293" s="1"/>
      <c r="I293" s="1"/>
      <c r="J293" s="1"/>
      <c r="K293" s="1"/>
      <c r="L293" s="1"/>
      <c r="M293" s="1"/>
      <c r="N293" s="1"/>
    </row>
    <row r="294" spans="1:14" ht="18.75" customHeight="1">
      <c r="A294" s="13"/>
      <c r="B294" s="13"/>
      <c r="C294" s="32"/>
      <c r="D294" s="13"/>
      <c r="E294" s="14"/>
      <c r="F294" s="14"/>
      <c r="G294" s="1"/>
      <c r="H294" s="1"/>
      <c r="I294" s="1"/>
      <c r="J294" s="1"/>
      <c r="K294" s="1"/>
      <c r="L294" s="1"/>
      <c r="M294" s="1"/>
      <c r="N294" s="1"/>
    </row>
    <row r="295" spans="1:14" ht="18.75" customHeight="1">
      <c r="A295" s="13"/>
      <c r="B295" s="13"/>
      <c r="C295" s="32"/>
      <c r="D295" s="13"/>
      <c r="E295" s="14"/>
      <c r="F295" s="14"/>
      <c r="G295" s="1"/>
      <c r="H295" s="1"/>
      <c r="I295" s="1"/>
      <c r="J295" s="1"/>
      <c r="K295" s="1"/>
      <c r="L295" s="1"/>
      <c r="M295" s="1"/>
      <c r="N295" s="1"/>
    </row>
    <row r="296" spans="1:14" ht="18.75" customHeight="1">
      <c r="A296" s="13"/>
      <c r="B296" s="13"/>
      <c r="C296" s="32"/>
      <c r="D296" s="13"/>
      <c r="E296" s="14"/>
      <c r="F296" s="14"/>
      <c r="G296" s="1"/>
      <c r="H296" s="1"/>
      <c r="I296" s="1"/>
      <c r="J296" s="1"/>
      <c r="K296" s="1"/>
      <c r="L296" s="1"/>
      <c r="M296" s="1"/>
      <c r="N296" s="1"/>
    </row>
    <row r="297" spans="1:14" ht="18.75" customHeight="1">
      <c r="A297" s="13"/>
      <c r="B297" s="13"/>
      <c r="C297" s="32"/>
      <c r="D297" s="13"/>
      <c r="E297" s="14"/>
      <c r="F297" s="14"/>
      <c r="G297" s="1"/>
      <c r="H297" s="1"/>
      <c r="I297" s="1"/>
      <c r="J297" s="1"/>
      <c r="K297" s="1"/>
      <c r="L297" s="1"/>
      <c r="M297" s="1"/>
      <c r="N297" s="1"/>
    </row>
    <row r="298" spans="1:14" ht="18.75" customHeight="1">
      <c r="A298" s="13"/>
      <c r="B298" s="13"/>
      <c r="C298" s="32"/>
      <c r="D298" s="13"/>
      <c r="E298" s="14"/>
      <c r="F298" s="14"/>
      <c r="G298" s="1"/>
      <c r="H298" s="1"/>
      <c r="I298" s="1"/>
      <c r="J298" s="1"/>
      <c r="K298" s="1"/>
      <c r="L298" s="1"/>
      <c r="M298" s="1"/>
      <c r="N298" s="1"/>
    </row>
    <row r="299" spans="1:14" ht="18.75" customHeight="1">
      <c r="A299" s="13"/>
      <c r="B299" s="13"/>
      <c r="C299" s="32"/>
      <c r="D299" s="13"/>
      <c r="E299" s="14"/>
      <c r="F299" s="14"/>
      <c r="G299" s="1"/>
      <c r="H299" s="1"/>
      <c r="I299" s="1"/>
      <c r="J299" s="1"/>
      <c r="K299" s="1"/>
      <c r="L299" s="1"/>
      <c r="M299" s="1"/>
      <c r="N299" s="1"/>
    </row>
    <row r="300" spans="1:14" ht="18.75" customHeight="1">
      <c r="A300" s="13"/>
      <c r="B300" s="13"/>
      <c r="C300" s="32"/>
      <c r="D300" s="13"/>
      <c r="E300" s="14"/>
      <c r="F300" s="14"/>
      <c r="G300" s="1"/>
      <c r="H300" s="1"/>
      <c r="I300" s="1"/>
      <c r="J300" s="1"/>
      <c r="K300" s="1"/>
      <c r="L300" s="1"/>
      <c r="M300" s="1"/>
      <c r="N300" s="1"/>
    </row>
    <row r="301" spans="1:14" ht="18.75" customHeight="1">
      <c r="A301" s="13"/>
      <c r="B301" s="13"/>
      <c r="C301" s="32"/>
      <c r="D301" s="13"/>
      <c r="E301" s="14"/>
      <c r="F301" s="14"/>
      <c r="G301" s="1"/>
      <c r="H301" s="1"/>
      <c r="I301" s="1"/>
      <c r="J301" s="1"/>
      <c r="K301" s="1"/>
      <c r="L301" s="1"/>
      <c r="M301" s="1"/>
      <c r="N301" s="1"/>
    </row>
    <row r="302" spans="1:14" ht="18.75" customHeight="1">
      <c r="A302" s="13"/>
      <c r="B302" s="13"/>
      <c r="C302" s="32"/>
      <c r="D302" s="13"/>
      <c r="E302" s="14"/>
      <c r="F302" s="14"/>
      <c r="G302" s="1"/>
      <c r="H302" s="1"/>
      <c r="I302" s="1"/>
      <c r="J302" s="1"/>
      <c r="K302" s="1"/>
      <c r="L302" s="1"/>
      <c r="M302" s="1"/>
      <c r="N302" s="1"/>
    </row>
    <row r="303" spans="1:14" ht="18.75" customHeight="1">
      <c r="A303" s="13"/>
      <c r="B303" s="13"/>
      <c r="C303" s="32"/>
      <c r="D303" s="13"/>
      <c r="E303" s="14"/>
      <c r="F303" s="14"/>
      <c r="G303" s="1"/>
      <c r="H303" s="1"/>
      <c r="I303" s="1"/>
      <c r="J303" s="1"/>
      <c r="K303" s="1"/>
      <c r="L303" s="1"/>
      <c r="M303" s="1"/>
      <c r="N303" s="1"/>
    </row>
    <row r="304" spans="1:14" ht="18.75" customHeight="1">
      <c r="A304" s="13"/>
      <c r="B304" s="13"/>
      <c r="C304" s="32"/>
      <c r="D304" s="13"/>
      <c r="E304" s="14"/>
      <c r="F304" s="14"/>
      <c r="G304" s="1"/>
      <c r="H304" s="1"/>
      <c r="I304" s="1"/>
      <c r="J304" s="1"/>
      <c r="K304" s="1"/>
      <c r="L304" s="1"/>
      <c r="M304" s="1"/>
      <c r="N304" s="1"/>
    </row>
    <row r="305" spans="1:14" ht="18.75" customHeight="1">
      <c r="A305" s="13"/>
      <c r="B305" s="13"/>
      <c r="C305" s="32"/>
      <c r="D305" s="13"/>
      <c r="E305" s="14"/>
      <c r="F305" s="14"/>
      <c r="G305" s="1"/>
      <c r="H305" s="1"/>
      <c r="I305" s="1"/>
      <c r="J305" s="1"/>
      <c r="K305" s="1"/>
      <c r="L305" s="1"/>
      <c r="M305" s="1"/>
      <c r="N305" s="1"/>
    </row>
    <row r="306" spans="1:14" ht="18.75" customHeight="1">
      <c r="A306" s="13"/>
      <c r="B306" s="13"/>
      <c r="C306" s="32"/>
      <c r="D306" s="13"/>
      <c r="E306" s="14"/>
      <c r="F306" s="14"/>
      <c r="G306" s="1"/>
      <c r="H306" s="1"/>
      <c r="I306" s="1"/>
      <c r="J306" s="1"/>
      <c r="K306" s="1"/>
      <c r="L306" s="1"/>
      <c r="M306" s="1"/>
      <c r="N306" s="1"/>
    </row>
    <row r="307" spans="1:14" ht="18.75" customHeight="1">
      <c r="A307" s="13"/>
      <c r="B307" s="13"/>
      <c r="C307" s="32"/>
      <c r="D307" s="13"/>
      <c r="E307" s="14"/>
      <c r="F307" s="14"/>
      <c r="G307" s="1"/>
      <c r="H307" s="1"/>
      <c r="I307" s="1"/>
      <c r="J307" s="1"/>
      <c r="K307" s="1"/>
      <c r="L307" s="1"/>
      <c r="M307" s="1"/>
      <c r="N307" s="1"/>
    </row>
    <row r="308" spans="1:14" ht="18.75" customHeight="1">
      <c r="A308" s="13"/>
      <c r="B308" s="13"/>
      <c r="C308" s="32"/>
      <c r="D308" s="13"/>
      <c r="E308" s="14"/>
      <c r="F308" s="14"/>
      <c r="G308" s="1"/>
      <c r="H308" s="1"/>
      <c r="I308" s="1"/>
      <c r="J308" s="1"/>
      <c r="K308" s="1"/>
      <c r="L308" s="1"/>
      <c r="M308" s="1"/>
      <c r="N308" s="1"/>
    </row>
    <row r="309" spans="1:14" ht="18.75" customHeight="1">
      <c r="A309" s="13"/>
      <c r="B309" s="13"/>
      <c r="C309" s="32"/>
      <c r="D309" s="13"/>
      <c r="E309" s="14"/>
      <c r="F309" s="14"/>
      <c r="G309" s="1"/>
      <c r="H309" s="1"/>
      <c r="I309" s="1"/>
      <c r="J309" s="1"/>
      <c r="K309" s="1"/>
      <c r="L309" s="1"/>
      <c r="M309" s="1"/>
      <c r="N309" s="1"/>
    </row>
    <row r="310" spans="1:14" ht="18.75" customHeight="1">
      <c r="A310" s="13"/>
      <c r="B310" s="13"/>
      <c r="C310" s="32"/>
      <c r="D310" s="13"/>
      <c r="E310" s="14"/>
      <c r="F310" s="14"/>
      <c r="G310" s="1"/>
      <c r="H310" s="1"/>
      <c r="I310" s="1"/>
      <c r="J310" s="1"/>
      <c r="K310" s="1"/>
      <c r="L310" s="1"/>
      <c r="M310" s="1"/>
      <c r="N310" s="1"/>
    </row>
    <row r="311" spans="1:14" ht="18.75" customHeight="1">
      <c r="A311" s="13"/>
      <c r="B311" s="13"/>
      <c r="C311" s="32"/>
      <c r="D311" s="13"/>
      <c r="E311" s="14"/>
      <c r="F311" s="14"/>
      <c r="G311" s="1"/>
      <c r="H311" s="1"/>
      <c r="I311" s="1"/>
      <c r="J311" s="1"/>
      <c r="K311" s="1"/>
      <c r="L311" s="1"/>
      <c r="M311" s="1"/>
      <c r="N311" s="1"/>
    </row>
    <row r="312" spans="1:14" ht="18.75" customHeight="1">
      <c r="A312" s="13"/>
      <c r="B312" s="13"/>
      <c r="C312" s="32"/>
      <c r="D312" s="13"/>
      <c r="E312" s="14"/>
      <c r="F312" s="14"/>
      <c r="G312" s="1"/>
      <c r="H312" s="1"/>
      <c r="I312" s="1"/>
      <c r="J312" s="1"/>
      <c r="K312" s="1"/>
      <c r="L312" s="1"/>
      <c r="M312" s="1"/>
      <c r="N312" s="1"/>
    </row>
    <row r="313" spans="1:14" ht="18.75" customHeight="1">
      <c r="A313" s="13"/>
      <c r="B313" s="13"/>
      <c r="C313" s="32"/>
      <c r="D313" s="13"/>
      <c r="E313" s="14"/>
      <c r="F313" s="14"/>
      <c r="G313" s="1"/>
      <c r="H313" s="1"/>
      <c r="I313" s="1"/>
      <c r="J313" s="1"/>
      <c r="K313" s="1"/>
      <c r="L313" s="1"/>
      <c r="M313" s="1"/>
      <c r="N313" s="1"/>
    </row>
    <row r="314" spans="1:14" ht="18.75" customHeight="1">
      <c r="A314" s="13"/>
      <c r="B314" s="13"/>
      <c r="C314" s="32"/>
      <c r="D314" s="13"/>
      <c r="E314" s="14"/>
      <c r="F314" s="14"/>
      <c r="G314" s="1"/>
      <c r="H314" s="1"/>
      <c r="I314" s="1"/>
      <c r="J314" s="1"/>
      <c r="K314" s="1"/>
      <c r="L314" s="1"/>
      <c r="M314" s="1"/>
      <c r="N314" s="1"/>
    </row>
    <row r="315" spans="1:14" ht="18.75" customHeight="1">
      <c r="A315" s="13"/>
      <c r="B315" s="13"/>
      <c r="C315" s="32"/>
      <c r="D315" s="13"/>
      <c r="E315" s="14"/>
      <c r="F315" s="14"/>
      <c r="G315" s="1"/>
      <c r="H315" s="1"/>
      <c r="I315" s="1"/>
      <c r="J315" s="1"/>
      <c r="K315" s="1"/>
      <c r="L315" s="1"/>
      <c r="M315" s="1"/>
      <c r="N315" s="1"/>
    </row>
    <row r="316" spans="1:14" ht="18.75" customHeight="1">
      <c r="A316" s="13"/>
      <c r="B316" s="13"/>
      <c r="C316" s="32"/>
      <c r="D316" s="13"/>
      <c r="E316" s="14"/>
      <c r="F316" s="14"/>
      <c r="G316" s="1"/>
      <c r="H316" s="1"/>
      <c r="I316" s="1"/>
      <c r="J316" s="1"/>
      <c r="K316" s="1"/>
      <c r="L316" s="1"/>
      <c r="M316" s="1"/>
      <c r="N316" s="1"/>
    </row>
    <row r="317" spans="1:14" ht="18.75" customHeight="1">
      <c r="A317" s="13"/>
      <c r="B317" s="13"/>
      <c r="C317" s="32"/>
      <c r="D317" s="13"/>
      <c r="E317" s="14"/>
      <c r="F317" s="14"/>
      <c r="G317" s="1"/>
      <c r="H317" s="1"/>
      <c r="I317" s="1"/>
      <c r="J317" s="1"/>
      <c r="K317" s="1"/>
      <c r="L317" s="1"/>
      <c r="M317" s="1"/>
      <c r="N317" s="1"/>
    </row>
    <row r="318" spans="1:14" ht="18.75" customHeight="1">
      <c r="A318" s="13"/>
      <c r="B318" s="13"/>
      <c r="C318" s="32"/>
      <c r="D318" s="13"/>
      <c r="E318" s="14"/>
      <c r="F318" s="14"/>
      <c r="G318" s="1"/>
      <c r="H318" s="1"/>
      <c r="I318" s="1"/>
      <c r="J318" s="1"/>
      <c r="K318" s="1"/>
      <c r="L318" s="1"/>
      <c r="M318" s="1"/>
      <c r="N318" s="1"/>
    </row>
    <row r="319" spans="1:14" ht="18.75" customHeight="1">
      <c r="A319" s="13"/>
      <c r="B319" s="13"/>
      <c r="C319" s="32"/>
      <c r="D319" s="13"/>
      <c r="E319" s="14"/>
      <c r="F319" s="14"/>
      <c r="G319" s="1"/>
      <c r="H319" s="1"/>
      <c r="I319" s="1"/>
      <c r="J319" s="1"/>
      <c r="K319" s="1"/>
      <c r="L319" s="1"/>
      <c r="M319" s="1"/>
      <c r="N319" s="1"/>
    </row>
    <row r="320" spans="1:14" ht="18.75" customHeight="1">
      <c r="A320" s="13"/>
      <c r="B320" s="13"/>
      <c r="C320" s="32"/>
      <c r="D320" s="13"/>
      <c r="E320" s="14"/>
      <c r="F320" s="14"/>
      <c r="G320" s="1"/>
      <c r="H320" s="1"/>
      <c r="I320" s="1"/>
      <c r="J320" s="1"/>
      <c r="K320" s="1"/>
      <c r="L320" s="1"/>
      <c r="M320" s="1"/>
      <c r="N320" s="1"/>
    </row>
    <row r="321" spans="1:14" ht="18.75" customHeight="1">
      <c r="A321" s="13"/>
      <c r="B321" s="13"/>
      <c r="C321" s="32"/>
      <c r="D321" s="13"/>
      <c r="E321" s="14"/>
      <c r="F321" s="14"/>
      <c r="G321" s="1"/>
      <c r="H321" s="1"/>
      <c r="I321" s="1"/>
      <c r="J321" s="1"/>
      <c r="K321" s="1"/>
      <c r="L321" s="1"/>
      <c r="M321" s="1"/>
      <c r="N321" s="1"/>
    </row>
    <row r="322" spans="1:14" ht="18.75" customHeight="1">
      <c r="A322" s="13"/>
      <c r="B322" s="13"/>
      <c r="C322" s="32"/>
      <c r="D322" s="13"/>
      <c r="E322" s="14"/>
      <c r="F322" s="14"/>
      <c r="G322" s="1"/>
      <c r="H322" s="1"/>
      <c r="I322" s="1"/>
      <c r="J322" s="1"/>
      <c r="K322" s="1"/>
      <c r="L322" s="1"/>
      <c r="M322" s="1"/>
      <c r="N322" s="1"/>
    </row>
    <row r="323" spans="1:14" ht="18.75" customHeight="1">
      <c r="A323" s="13"/>
      <c r="B323" s="13"/>
      <c r="C323" s="32"/>
      <c r="D323" s="13"/>
      <c r="E323" s="14"/>
      <c r="F323" s="14"/>
      <c r="G323" s="1"/>
      <c r="H323" s="1"/>
      <c r="I323" s="1"/>
      <c r="J323" s="1"/>
      <c r="K323" s="1"/>
      <c r="L323" s="1"/>
      <c r="M323" s="1"/>
      <c r="N323" s="1"/>
    </row>
    <row r="324" spans="1:14" ht="18.75" customHeight="1">
      <c r="A324" s="13"/>
      <c r="B324" s="13"/>
      <c r="C324" s="32"/>
      <c r="D324" s="13"/>
      <c r="E324" s="14"/>
      <c r="F324" s="14"/>
      <c r="G324" s="1"/>
      <c r="H324" s="1"/>
      <c r="I324" s="1"/>
      <c r="J324" s="1"/>
      <c r="K324" s="1"/>
      <c r="L324" s="1"/>
      <c r="M324" s="1"/>
      <c r="N324" s="1"/>
    </row>
    <row r="325" spans="1:14" ht="18.75" customHeight="1">
      <c r="A325" s="13"/>
      <c r="B325" s="13"/>
      <c r="C325" s="32"/>
      <c r="D325" s="13"/>
      <c r="E325" s="14"/>
      <c r="F325" s="14"/>
      <c r="G325" s="1"/>
      <c r="H325" s="1"/>
      <c r="I325" s="1"/>
      <c r="J325" s="1"/>
      <c r="K325" s="1"/>
      <c r="L325" s="1"/>
      <c r="M325" s="1"/>
      <c r="N325" s="1"/>
    </row>
    <row r="326" spans="1:14" ht="18.75" customHeight="1">
      <c r="A326" s="13"/>
      <c r="B326" s="13"/>
      <c r="C326" s="32"/>
      <c r="D326" s="13"/>
      <c r="E326" s="14"/>
      <c r="F326" s="14"/>
      <c r="G326" s="1"/>
      <c r="H326" s="1"/>
      <c r="I326" s="1"/>
      <c r="J326" s="1"/>
      <c r="K326" s="1"/>
      <c r="L326" s="1"/>
      <c r="M326" s="1"/>
      <c r="N326" s="1"/>
    </row>
    <row r="327" spans="1:14" ht="18.75" customHeight="1">
      <c r="A327" s="13"/>
      <c r="B327" s="13"/>
      <c r="C327" s="32"/>
      <c r="D327" s="13"/>
      <c r="E327" s="14"/>
      <c r="F327" s="14"/>
      <c r="G327" s="1"/>
      <c r="H327" s="1"/>
      <c r="I327" s="1"/>
      <c r="J327" s="1"/>
      <c r="K327" s="1"/>
      <c r="L327" s="1"/>
      <c r="M327" s="1"/>
      <c r="N327" s="1"/>
    </row>
    <row r="328" spans="1:14" ht="18.75" customHeight="1">
      <c r="A328" s="13"/>
      <c r="B328" s="13"/>
      <c r="C328" s="32"/>
      <c r="D328" s="13"/>
      <c r="E328" s="14"/>
      <c r="F328" s="14"/>
      <c r="G328" s="1"/>
      <c r="H328" s="1"/>
      <c r="I328" s="1"/>
      <c r="J328" s="1"/>
      <c r="K328" s="1"/>
      <c r="L328" s="1"/>
      <c r="M328" s="1"/>
      <c r="N328" s="1"/>
    </row>
    <row r="329" spans="1:14" ht="18.75" customHeight="1">
      <c r="A329" s="13"/>
      <c r="B329" s="13"/>
      <c r="C329" s="32"/>
      <c r="D329" s="13"/>
      <c r="E329" s="14"/>
      <c r="F329" s="14"/>
      <c r="G329" s="1"/>
      <c r="H329" s="1"/>
      <c r="I329" s="1"/>
      <c r="J329" s="1"/>
      <c r="K329" s="1"/>
      <c r="L329" s="1"/>
      <c r="M329" s="1"/>
      <c r="N329" s="1"/>
    </row>
    <row r="330" spans="1:14" ht="18.75" customHeight="1">
      <c r="A330" s="13"/>
      <c r="B330" s="13"/>
      <c r="C330" s="32"/>
      <c r="D330" s="13"/>
      <c r="E330" s="14"/>
      <c r="F330" s="14"/>
      <c r="G330" s="1"/>
      <c r="H330" s="1"/>
      <c r="I330" s="1"/>
      <c r="J330" s="1"/>
      <c r="K330" s="1"/>
      <c r="L330" s="1"/>
      <c r="M330" s="1"/>
      <c r="N330" s="1"/>
    </row>
    <row r="331" spans="1:14" ht="18.75" customHeight="1">
      <c r="A331" s="13"/>
      <c r="B331" s="13"/>
      <c r="C331" s="32"/>
      <c r="D331" s="13"/>
      <c r="E331" s="14"/>
      <c r="F331" s="14"/>
      <c r="G331" s="1"/>
      <c r="H331" s="1"/>
      <c r="I331" s="1"/>
      <c r="J331" s="1"/>
      <c r="K331" s="1"/>
      <c r="L331" s="1"/>
      <c r="M331" s="1"/>
      <c r="N331" s="1"/>
    </row>
    <row r="332" spans="1:14" ht="18.75" customHeight="1">
      <c r="A332" s="13"/>
      <c r="B332" s="13"/>
      <c r="C332" s="32"/>
      <c r="D332" s="13"/>
      <c r="E332" s="14"/>
      <c r="F332" s="14"/>
      <c r="G332" s="1"/>
      <c r="H332" s="1"/>
      <c r="I332" s="1"/>
      <c r="J332" s="1"/>
      <c r="K332" s="1"/>
      <c r="L332" s="1"/>
      <c r="M332" s="1"/>
      <c r="N332" s="1"/>
    </row>
    <row r="333" spans="1:14" ht="18.75" customHeight="1">
      <c r="A333" s="13"/>
      <c r="B333" s="13"/>
      <c r="C333" s="32"/>
      <c r="D333" s="13"/>
      <c r="E333" s="14"/>
      <c r="F333" s="14"/>
      <c r="G333" s="1"/>
      <c r="H333" s="1"/>
      <c r="I333" s="1"/>
      <c r="J333" s="1"/>
      <c r="K333" s="1"/>
      <c r="L333" s="1"/>
      <c r="M333" s="1"/>
      <c r="N333" s="1"/>
    </row>
    <row r="334" spans="1:14" ht="18.75" customHeight="1">
      <c r="A334" s="13"/>
      <c r="B334" s="13"/>
      <c r="C334" s="32"/>
      <c r="D334" s="13"/>
      <c r="E334" s="14"/>
      <c r="F334" s="14"/>
      <c r="G334" s="1"/>
      <c r="H334" s="1"/>
      <c r="I334" s="1"/>
      <c r="J334" s="1"/>
      <c r="K334" s="1"/>
      <c r="L334" s="1"/>
      <c r="M334" s="1"/>
      <c r="N334" s="1"/>
    </row>
    <row r="335" spans="1:14" ht="18.75" customHeight="1">
      <c r="A335" s="13"/>
      <c r="B335" s="13"/>
      <c r="C335" s="32"/>
      <c r="D335" s="13"/>
      <c r="E335" s="14"/>
      <c r="F335" s="14"/>
      <c r="G335" s="1"/>
      <c r="H335" s="1"/>
      <c r="I335" s="1"/>
      <c r="J335" s="1"/>
      <c r="K335" s="1"/>
      <c r="L335" s="1"/>
      <c r="M335" s="1"/>
      <c r="N335" s="1"/>
    </row>
    <row r="336" spans="1:14" ht="18.75" customHeight="1">
      <c r="A336" s="13"/>
      <c r="B336" s="13"/>
      <c r="C336" s="32"/>
      <c r="D336" s="13"/>
      <c r="E336" s="14"/>
      <c r="F336" s="14"/>
      <c r="G336" s="1"/>
      <c r="H336" s="1"/>
      <c r="I336" s="1"/>
      <c r="J336" s="1"/>
      <c r="K336" s="1"/>
      <c r="L336" s="1"/>
      <c r="M336" s="1"/>
      <c r="N336" s="1"/>
    </row>
    <row r="337" spans="1:14" ht="18.75" customHeight="1">
      <c r="A337" s="13"/>
      <c r="B337" s="13"/>
      <c r="C337" s="32"/>
      <c r="D337" s="13"/>
      <c r="E337" s="14"/>
      <c r="F337" s="14"/>
      <c r="G337" s="1"/>
      <c r="H337" s="1"/>
      <c r="I337" s="1"/>
      <c r="J337" s="1"/>
      <c r="K337" s="1"/>
      <c r="L337" s="1"/>
      <c r="M337" s="1"/>
      <c r="N337" s="1"/>
    </row>
    <row r="338" spans="1:14" ht="18.75" customHeight="1">
      <c r="A338" s="13"/>
      <c r="B338" s="13"/>
      <c r="C338" s="32"/>
      <c r="D338" s="13"/>
      <c r="E338" s="14"/>
      <c r="F338" s="14"/>
      <c r="G338" s="1"/>
      <c r="H338" s="1"/>
      <c r="I338" s="1"/>
      <c r="J338" s="1"/>
      <c r="K338" s="1"/>
      <c r="L338" s="1"/>
      <c r="M338" s="1"/>
      <c r="N338" s="1"/>
    </row>
    <row r="339" spans="1:14" ht="18.75" customHeight="1">
      <c r="A339" s="13"/>
      <c r="B339" s="13"/>
      <c r="C339" s="32"/>
      <c r="D339" s="13"/>
      <c r="E339" s="14"/>
      <c r="F339" s="14"/>
      <c r="G339" s="1"/>
      <c r="H339" s="1"/>
      <c r="I339" s="1"/>
      <c r="J339" s="1"/>
      <c r="K339" s="1"/>
      <c r="L339" s="1"/>
      <c r="M339" s="1"/>
      <c r="N339" s="1"/>
    </row>
    <row r="340" spans="1:14" ht="18.75" customHeight="1">
      <c r="A340" s="13"/>
      <c r="B340" s="13"/>
      <c r="C340" s="32"/>
      <c r="D340" s="13"/>
      <c r="E340" s="14"/>
      <c r="F340" s="14"/>
      <c r="G340" s="1"/>
      <c r="H340" s="1"/>
      <c r="I340" s="1"/>
      <c r="J340" s="1"/>
      <c r="K340" s="1"/>
      <c r="L340" s="1"/>
      <c r="M340" s="1"/>
      <c r="N340" s="1"/>
    </row>
    <row r="341" spans="1:14" ht="18.75" customHeight="1">
      <c r="A341" s="13"/>
      <c r="B341" s="13"/>
      <c r="C341" s="32"/>
      <c r="D341" s="13"/>
      <c r="E341" s="14"/>
      <c r="F341" s="14"/>
      <c r="G341" s="1"/>
      <c r="H341" s="1"/>
      <c r="I341" s="1"/>
      <c r="J341" s="1"/>
      <c r="K341" s="1"/>
      <c r="L341" s="1"/>
      <c r="M341" s="1"/>
      <c r="N341" s="1"/>
    </row>
    <row r="342" spans="1:14" ht="18.75" customHeight="1">
      <c r="A342" s="13"/>
      <c r="B342" s="13"/>
      <c r="C342" s="32"/>
      <c r="D342" s="13"/>
      <c r="E342" s="14"/>
      <c r="F342" s="14"/>
      <c r="G342" s="1"/>
      <c r="H342" s="1"/>
      <c r="I342" s="1"/>
      <c r="J342" s="1"/>
      <c r="K342" s="1"/>
      <c r="L342" s="1"/>
      <c r="M342" s="1"/>
      <c r="N342" s="1"/>
    </row>
    <row r="343" spans="1:14" ht="18.75" customHeight="1">
      <c r="A343" s="13"/>
      <c r="B343" s="13"/>
      <c r="C343" s="32"/>
      <c r="D343" s="13"/>
      <c r="E343" s="14"/>
      <c r="F343" s="14"/>
      <c r="G343" s="1"/>
      <c r="H343" s="1"/>
      <c r="I343" s="1"/>
      <c r="J343" s="1"/>
      <c r="K343" s="1"/>
      <c r="L343" s="1"/>
      <c r="M343" s="1"/>
      <c r="N343" s="1"/>
    </row>
    <row r="344" spans="1:14" ht="18.75" customHeight="1">
      <c r="A344" s="13"/>
      <c r="B344" s="13"/>
      <c r="C344" s="32"/>
      <c r="D344" s="13"/>
      <c r="E344" s="14"/>
      <c r="F344" s="14"/>
      <c r="G344" s="1"/>
      <c r="H344" s="1"/>
      <c r="I344" s="1"/>
      <c r="J344" s="1"/>
      <c r="K344" s="1"/>
      <c r="L344" s="1"/>
      <c r="M344" s="1"/>
      <c r="N344" s="1"/>
    </row>
    <row r="345" spans="1:14" ht="18.75" customHeight="1">
      <c r="A345" s="13"/>
      <c r="B345" s="13"/>
      <c r="C345" s="32"/>
      <c r="D345" s="13"/>
      <c r="E345" s="14"/>
      <c r="F345" s="14"/>
      <c r="G345" s="1"/>
      <c r="H345" s="1"/>
      <c r="I345" s="1"/>
      <c r="J345" s="1"/>
      <c r="K345" s="1"/>
      <c r="L345" s="1"/>
      <c r="M345" s="1"/>
      <c r="N345" s="1"/>
    </row>
    <row r="346" spans="1:14" ht="18.75" customHeight="1">
      <c r="A346" s="13"/>
      <c r="B346" s="13"/>
      <c r="C346" s="32"/>
      <c r="D346" s="13"/>
      <c r="E346" s="14"/>
      <c r="F346" s="14"/>
      <c r="G346" s="1"/>
      <c r="H346" s="1"/>
      <c r="I346" s="1"/>
      <c r="J346" s="1"/>
      <c r="K346" s="1"/>
      <c r="L346" s="1"/>
      <c r="M346" s="1"/>
      <c r="N346" s="1"/>
    </row>
    <row r="347" spans="1:14" ht="18.75" customHeight="1">
      <c r="A347" s="13"/>
      <c r="B347" s="13"/>
      <c r="C347" s="32"/>
      <c r="D347" s="13"/>
      <c r="E347" s="14"/>
      <c r="F347" s="14"/>
      <c r="G347" s="1"/>
      <c r="H347" s="1"/>
      <c r="I347" s="1"/>
      <c r="J347" s="1"/>
      <c r="K347" s="1"/>
      <c r="L347" s="1"/>
      <c r="M347" s="1"/>
      <c r="N347" s="1"/>
    </row>
    <row r="348" spans="1:14" ht="18.75" customHeight="1">
      <c r="A348" s="13"/>
      <c r="B348" s="13"/>
      <c r="C348" s="32"/>
      <c r="D348" s="13"/>
      <c r="E348" s="14"/>
      <c r="F348" s="14"/>
      <c r="G348" s="1"/>
      <c r="H348" s="1"/>
      <c r="I348" s="1"/>
      <c r="J348" s="1"/>
      <c r="K348" s="1"/>
      <c r="L348" s="1"/>
      <c r="M348" s="1"/>
      <c r="N348" s="1"/>
    </row>
    <row r="349" spans="1:14" ht="18.75" customHeight="1">
      <c r="A349" s="13"/>
      <c r="B349" s="13"/>
      <c r="C349" s="32"/>
      <c r="D349" s="13"/>
      <c r="E349" s="14"/>
      <c r="F349" s="14"/>
      <c r="G349" s="1"/>
      <c r="H349" s="1"/>
      <c r="I349" s="1"/>
      <c r="J349" s="1"/>
      <c r="K349" s="1"/>
      <c r="L349" s="1"/>
      <c r="M349" s="1"/>
      <c r="N349" s="1"/>
    </row>
    <row r="350" spans="1:14" ht="18.75" customHeight="1">
      <c r="A350" s="13"/>
      <c r="B350" s="13"/>
      <c r="C350" s="32"/>
      <c r="D350" s="13"/>
      <c r="E350" s="14"/>
      <c r="F350" s="14"/>
      <c r="G350" s="1"/>
      <c r="H350" s="1"/>
      <c r="I350" s="1"/>
      <c r="J350" s="1"/>
      <c r="K350" s="1"/>
      <c r="L350" s="1"/>
      <c r="M350" s="1"/>
      <c r="N350" s="1"/>
    </row>
    <row r="351" spans="1:14" ht="18.75" customHeight="1">
      <c r="A351" s="13"/>
      <c r="B351" s="13"/>
      <c r="C351" s="32"/>
      <c r="D351" s="13"/>
      <c r="E351" s="14"/>
      <c r="F351" s="14"/>
      <c r="G351" s="1"/>
      <c r="H351" s="1"/>
      <c r="I351" s="1"/>
      <c r="J351" s="1"/>
      <c r="K351" s="1"/>
      <c r="L351" s="1"/>
      <c r="M351" s="1"/>
      <c r="N351" s="1"/>
    </row>
    <row r="352" spans="1:14" ht="18.75" customHeight="1">
      <c r="A352" s="13"/>
      <c r="B352" s="13"/>
      <c r="C352" s="32"/>
      <c r="D352" s="13"/>
      <c r="E352" s="14"/>
      <c r="F352" s="14"/>
      <c r="G352" s="1"/>
      <c r="H352" s="1"/>
      <c r="I352" s="1"/>
      <c r="J352" s="1"/>
      <c r="K352" s="1"/>
      <c r="L352" s="1"/>
      <c r="M352" s="1"/>
      <c r="N352" s="1"/>
    </row>
    <row r="353" spans="1:14" ht="18.75" customHeight="1">
      <c r="A353" s="13"/>
      <c r="B353" s="13"/>
      <c r="C353" s="32"/>
      <c r="D353" s="13"/>
      <c r="E353" s="14"/>
      <c r="F353" s="14"/>
      <c r="G353" s="1"/>
      <c r="H353" s="1"/>
      <c r="I353" s="1"/>
      <c r="J353" s="1"/>
      <c r="K353" s="1"/>
      <c r="L353" s="1"/>
      <c r="M353" s="1"/>
      <c r="N353" s="1"/>
    </row>
    <row r="354" spans="1:14" ht="18.75" customHeight="1">
      <c r="A354" s="13"/>
      <c r="B354" s="13"/>
      <c r="C354" s="32"/>
      <c r="D354" s="13"/>
      <c r="E354" s="14"/>
      <c r="F354" s="14"/>
      <c r="G354" s="1"/>
      <c r="H354" s="1"/>
      <c r="I354" s="1"/>
      <c r="J354" s="1"/>
      <c r="K354" s="1"/>
      <c r="L354" s="1"/>
      <c r="M354" s="1"/>
      <c r="N354" s="1"/>
    </row>
    <row r="355" spans="1:14" ht="18.75" customHeight="1">
      <c r="A355" s="13"/>
      <c r="B355" s="13"/>
      <c r="C355" s="32"/>
      <c r="D355" s="13"/>
      <c r="E355" s="14"/>
      <c r="F355" s="14"/>
      <c r="G355" s="1"/>
      <c r="H355" s="1"/>
      <c r="I355" s="1"/>
      <c r="J355" s="1"/>
      <c r="K355" s="1"/>
      <c r="L355" s="1"/>
      <c r="M355" s="1"/>
      <c r="N355" s="1"/>
    </row>
    <row r="356" spans="1:14" ht="18.75" customHeight="1">
      <c r="A356" s="13"/>
      <c r="B356" s="13"/>
      <c r="C356" s="32"/>
      <c r="D356" s="13"/>
      <c r="E356" s="14"/>
      <c r="F356" s="14"/>
      <c r="G356" s="1"/>
      <c r="H356" s="1"/>
      <c r="I356" s="1"/>
      <c r="J356" s="1"/>
      <c r="K356" s="1"/>
      <c r="L356" s="1"/>
      <c r="M356" s="1"/>
      <c r="N356" s="1"/>
    </row>
    <row r="357" spans="1:14" ht="18.75" customHeight="1">
      <c r="A357" s="13"/>
      <c r="B357" s="13"/>
      <c r="C357" s="32"/>
      <c r="D357" s="13"/>
      <c r="E357" s="14"/>
      <c r="F357" s="14"/>
      <c r="G357" s="1"/>
      <c r="H357" s="1"/>
      <c r="I357" s="1"/>
      <c r="J357" s="1"/>
      <c r="K357" s="1"/>
      <c r="L357" s="1"/>
      <c r="M357" s="1"/>
      <c r="N357" s="1"/>
    </row>
    <row r="358" spans="1:14" ht="18.75" customHeight="1">
      <c r="A358" s="13"/>
      <c r="B358" s="13"/>
      <c r="C358" s="32"/>
      <c r="D358" s="13"/>
      <c r="E358" s="14"/>
      <c r="F358" s="14"/>
      <c r="G358" s="1"/>
      <c r="H358" s="1"/>
      <c r="I358" s="1"/>
      <c r="J358" s="1"/>
      <c r="K358" s="1"/>
      <c r="L358" s="1"/>
      <c r="M358" s="1"/>
      <c r="N358" s="1"/>
    </row>
    <row r="359" spans="1:14" ht="18.75" customHeight="1">
      <c r="A359" s="13"/>
      <c r="B359" s="13"/>
      <c r="C359" s="32"/>
      <c r="D359" s="13"/>
      <c r="E359" s="14"/>
      <c r="F359" s="14"/>
      <c r="G359" s="1"/>
      <c r="H359" s="1"/>
      <c r="I359" s="1"/>
      <c r="J359" s="1"/>
      <c r="K359" s="1"/>
      <c r="L359" s="1"/>
      <c r="M359" s="1"/>
      <c r="N359" s="1"/>
    </row>
    <row r="360" spans="1:14" ht="18.75" customHeight="1">
      <c r="A360" s="13"/>
      <c r="B360" s="13"/>
      <c r="C360" s="32"/>
      <c r="D360" s="13"/>
      <c r="E360" s="14"/>
      <c r="F360" s="14"/>
      <c r="G360" s="1"/>
      <c r="H360" s="1"/>
      <c r="I360" s="1"/>
      <c r="J360" s="1"/>
      <c r="K360" s="1"/>
      <c r="L360" s="1"/>
      <c r="M360" s="1"/>
      <c r="N360" s="1"/>
    </row>
    <row r="361" spans="1:14" ht="18.75" customHeight="1">
      <c r="A361" s="13"/>
      <c r="B361" s="13"/>
      <c r="C361" s="32"/>
      <c r="D361" s="13"/>
      <c r="E361" s="14"/>
      <c r="F361" s="14"/>
      <c r="G361" s="1"/>
      <c r="H361" s="1"/>
      <c r="I361" s="1"/>
      <c r="J361" s="1"/>
      <c r="K361" s="1"/>
      <c r="L361" s="1"/>
      <c r="M361" s="1"/>
      <c r="N361" s="1"/>
    </row>
    <row r="362" spans="1:14" ht="18.75" customHeight="1">
      <c r="A362" s="13"/>
      <c r="B362" s="13"/>
      <c r="C362" s="32"/>
      <c r="D362" s="13"/>
      <c r="E362" s="14"/>
      <c r="F362" s="14"/>
      <c r="G362" s="1"/>
      <c r="H362" s="1"/>
      <c r="I362" s="1"/>
      <c r="J362" s="1"/>
      <c r="K362" s="1"/>
      <c r="L362" s="1"/>
      <c r="M362" s="1"/>
      <c r="N362" s="1"/>
    </row>
    <row r="363" spans="1:14" ht="18.75" customHeight="1">
      <c r="A363" s="13"/>
      <c r="B363" s="13"/>
      <c r="C363" s="32"/>
      <c r="D363" s="13"/>
      <c r="E363" s="14"/>
      <c r="F363" s="14"/>
      <c r="G363" s="1"/>
      <c r="H363" s="1"/>
      <c r="I363" s="1"/>
      <c r="J363" s="1"/>
      <c r="K363" s="1"/>
      <c r="L363" s="1"/>
      <c r="M363" s="1"/>
      <c r="N363" s="1"/>
    </row>
    <row r="364" spans="1:14" ht="18.75" customHeight="1">
      <c r="A364" s="13"/>
      <c r="B364" s="13"/>
      <c r="C364" s="32"/>
      <c r="D364" s="13"/>
      <c r="E364" s="14"/>
      <c r="F364" s="14"/>
      <c r="G364" s="1"/>
      <c r="H364" s="1"/>
      <c r="I364" s="1"/>
      <c r="J364" s="1"/>
      <c r="K364" s="1"/>
      <c r="L364" s="1"/>
      <c r="M364" s="1"/>
      <c r="N364" s="1"/>
    </row>
    <row r="365" spans="1:14" ht="18.75" customHeight="1">
      <c r="A365" s="13"/>
      <c r="B365" s="13"/>
      <c r="C365" s="32"/>
      <c r="D365" s="13"/>
      <c r="E365" s="14"/>
      <c r="F365" s="14"/>
      <c r="G365" s="1"/>
      <c r="H365" s="1"/>
      <c r="I365" s="1"/>
      <c r="J365" s="1"/>
      <c r="K365" s="1"/>
      <c r="L365" s="1"/>
      <c r="M365" s="1"/>
      <c r="N365" s="1"/>
    </row>
    <row r="366" spans="1:14" ht="18.75" customHeight="1">
      <c r="A366" s="13"/>
      <c r="B366" s="13"/>
      <c r="C366" s="32"/>
      <c r="D366" s="13"/>
      <c r="E366" s="14"/>
      <c r="F366" s="14"/>
      <c r="G366" s="1"/>
      <c r="H366" s="1"/>
      <c r="I366" s="1"/>
      <c r="J366" s="1"/>
      <c r="K366" s="1"/>
      <c r="L366" s="1"/>
      <c r="M366" s="1"/>
      <c r="N366" s="1"/>
    </row>
    <row r="367" spans="1:14" ht="18.75" customHeight="1">
      <c r="A367" s="13"/>
      <c r="B367" s="13"/>
      <c r="C367" s="32"/>
      <c r="D367" s="13"/>
      <c r="E367" s="14"/>
      <c r="F367" s="14"/>
      <c r="G367" s="1"/>
      <c r="H367" s="1"/>
      <c r="I367" s="1"/>
      <c r="J367" s="1"/>
      <c r="K367" s="1"/>
      <c r="L367" s="1"/>
      <c r="M367" s="1"/>
      <c r="N367" s="1"/>
    </row>
    <row r="368" spans="1:14" ht="18.75" customHeight="1">
      <c r="A368" s="13"/>
      <c r="B368" s="13"/>
      <c r="C368" s="32"/>
      <c r="D368" s="13"/>
      <c r="E368" s="14"/>
      <c r="F368" s="14"/>
      <c r="G368" s="1"/>
      <c r="H368" s="1"/>
      <c r="I368" s="1"/>
      <c r="J368" s="1"/>
      <c r="K368" s="1"/>
      <c r="L368" s="1"/>
      <c r="M368" s="1"/>
      <c r="N368" s="1"/>
    </row>
    <row r="369" spans="1:14" ht="18.75" customHeight="1">
      <c r="A369" s="13"/>
      <c r="B369" s="13"/>
      <c r="C369" s="32"/>
      <c r="D369" s="13"/>
      <c r="E369" s="14"/>
      <c r="F369" s="14"/>
      <c r="G369" s="1"/>
      <c r="H369" s="1"/>
      <c r="I369" s="1"/>
      <c r="J369" s="1"/>
      <c r="K369" s="1"/>
      <c r="L369" s="1"/>
      <c r="M369" s="1"/>
      <c r="N369" s="1"/>
    </row>
    <row r="370" spans="1:14" ht="18.75" customHeight="1">
      <c r="A370" s="13"/>
      <c r="B370" s="13"/>
      <c r="C370" s="32"/>
      <c r="D370" s="13"/>
      <c r="E370" s="14"/>
      <c r="F370" s="14"/>
      <c r="G370" s="1"/>
      <c r="H370" s="1"/>
      <c r="I370" s="1"/>
      <c r="J370" s="1"/>
      <c r="K370" s="1"/>
      <c r="L370" s="1"/>
      <c r="M370" s="1"/>
      <c r="N370" s="1"/>
    </row>
    <row r="371" spans="1:14" ht="18.75" customHeight="1">
      <c r="A371" s="13"/>
      <c r="B371" s="13"/>
      <c r="C371" s="32"/>
      <c r="D371" s="13"/>
      <c r="E371" s="14"/>
      <c r="F371" s="14"/>
      <c r="G371" s="1"/>
      <c r="H371" s="1"/>
      <c r="I371" s="1"/>
      <c r="J371" s="1"/>
      <c r="K371" s="1"/>
      <c r="L371" s="1"/>
      <c r="M371" s="1"/>
      <c r="N371" s="1"/>
    </row>
    <row r="372" spans="1:14" ht="18.75" customHeight="1">
      <c r="A372" s="13"/>
      <c r="B372" s="13"/>
      <c r="C372" s="32"/>
      <c r="D372" s="13"/>
      <c r="E372" s="14"/>
      <c r="F372" s="14"/>
      <c r="G372" s="1"/>
      <c r="H372" s="1"/>
      <c r="I372" s="1"/>
      <c r="J372" s="1"/>
      <c r="K372" s="1"/>
      <c r="L372" s="1"/>
      <c r="M372" s="1"/>
      <c r="N372" s="1"/>
    </row>
    <row r="373" spans="1:14" ht="18.75" customHeight="1">
      <c r="A373" s="13"/>
      <c r="B373" s="13"/>
      <c r="C373" s="32"/>
      <c r="D373" s="13"/>
      <c r="E373" s="14"/>
      <c r="F373" s="14"/>
      <c r="G373" s="1"/>
      <c r="H373" s="1"/>
      <c r="I373" s="1"/>
      <c r="J373" s="1"/>
      <c r="K373" s="1"/>
      <c r="L373" s="1"/>
      <c r="M373" s="1"/>
      <c r="N373" s="1"/>
    </row>
    <row r="374" spans="1:14" ht="18.75" customHeight="1">
      <c r="A374" s="13"/>
      <c r="B374" s="13"/>
      <c r="C374" s="32"/>
      <c r="D374" s="13"/>
      <c r="E374" s="14"/>
      <c r="F374" s="14"/>
      <c r="G374" s="1"/>
      <c r="H374" s="1"/>
      <c r="I374" s="1"/>
      <c r="J374" s="1"/>
      <c r="K374" s="1"/>
      <c r="L374" s="1"/>
      <c r="M374" s="1"/>
      <c r="N374" s="1"/>
    </row>
    <row r="375" spans="1:14" ht="18.75" customHeight="1">
      <c r="A375" s="13"/>
      <c r="B375" s="13"/>
      <c r="C375" s="32"/>
      <c r="D375" s="13"/>
      <c r="E375" s="14"/>
      <c r="F375" s="14"/>
      <c r="G375" s="1"/>
      <c r="H375" s="1"/>
      <c r="I375" s="1"/>
      <c r="J375" s="1"/>
      <c r="K375" s="1"/>
      <c r="L375" s="1"/>
      <c r="M375" s="1"/>
      <c r="N375" s="1"/>
    </row>
    <row r="376" spans="1:14" ht="18.75" customHeight="1">
      <c r="A376" s="13"/>
      <c r="B376" s="13"/>
      <c r="C376" s="32"/>
      <c r="D376" s="13"/>
      <c r="E376" s="14"/>
      <c r="F376" s="14"/>
      <c r="G376" s="1"/>
      <c r="H376" s="1"/>
      <c r="I376" s="1"/>
      <c r="J376" s="1"/>
      <c r="K376" s="1"/>
      <c r="L376" s="1"/>
      <c r="M376" s="1"/>
      <c r="N376" s="1"/>
    </row>
    <row r="377" spans="1:14" ht="18.75" customHeight="1">
      <c r="A377" s="13"/>
      <c r="B377" s="13"/>
      <c r="C377" s="32"/>
      <c r="D377" s="13"/>
      <c r="E377" s="14"/>
      <c r="F377" s="14"/>
      <c r="G377" s="1"/>
      <c r="H377" s="1"/>
      <c r="I377" s="1"/>
      <c r="J377" s="1"/>
      <c r="K377" s="1"/>
      <c r="L377" s="1"/>
      <c r="M377" s="1"/>
      <c r="N377" s="1"/>
    </row>
    <row r="378" spans="1:14" ht="18.75" customHeight="1">
      <c r="A378" s="13"/>
      <c r="B378" s="13"/>
      <c r="C378" s="32"/>
      <c r="D378" s="13"/>
      <c r="E378" s="14"/>
      <c r="F378" s="14"/>
      <c r="G378" s="1"/>
      <c r="H378" s="1"/>
      <c r="I378" s="1"/>
      <c r="J378" s="1"/>
      <c r="K378" s="1"/>
      <c r="L378" s="1"/>
      <c r="M378" s="1"/>
      <c r="N378" s="1"/>
    </row>
    <row r="379" spans="1:14" ht="18.75" customHeight="1">
      <c r="A379" s="13"/>
      <c r="B379" s="13"/>
      <c r="C379" s="32"/>
      <c r="D379" s="13"/>
      <c r="E379" s="14"/>
      <c r="F379" s="14"/>
      <c r="G379" s="1"/>
      <c r="H379" s="1"/>
      <c r="I379" s="1"/>
      <c r="J379" s="1"/>
      <c r="K379" s="1"/>
      <c r="L379" s="1"/>
      <c r="M379" s="1"/>
      <c r="N379" s="1"/>
    </row>
    <row r="380" spans="1:14" ht="18.75" customHeight="1">
      <c r="A380" s="13"/>
      <c r="B380" s="13"/>
      <c r="C380" s="32"/>
      <c r="D380" s="13"/>
      <c r="E380" s="14"/>
      <c r="F380" s="14"/>
      <c r="G380" s="1"/>
      <c r="H380" s="1"/>
      <c r="I380" s="1"/>
      <c r="J380" s="1"/>
      <c r="K380" s="1"/>
      <c r="L380" s="1"/>
      <c r="M380" s="1"/>
      <c r="N380" s="1"/>
    </row>
    <row r="381" spans="1:14" ht="18.75" customHeight="1">
      <c r="A381" s="13"/>
      <c r="B381" s="13"/>
      <c r="C381" s="32"/>
      <c r="D381" s="13"/>
      <c r="E381" s="14"/>
      <c r="F381" s="14"/>
      <c r="G381" s="1"/>
      <c r="H381" s="1"/>
      <c r="I381" s="1"/>
      <c r="J381" s="1"/>
      <c r="K381" s="1"/>
      <c r="L381" s="1"/>
      <c r="M381" s="1"/>
      <c r="N381" s="1"/>
    </row>
    <row r="382" spans="1:14" ht="18.75" customHeight="1">
      <c r="A382" s="13"/>
      <c r="B382" s="13"/>
      <c r="C382" s="32"/>
      <c r="D382" s="13"/>
      <c r="E382" s="14"/>
      <c r="F382" s="14"/>
      <c r="G382" s="1"/>
      <c r="H382" s="1"/>
      <c r="I382" s="1"/>
      <c r="J382" s="1"/>
      <c r="K382" s="1"/>
      <c r="L382" s="1"/>
      <c r="M382" s="1"/>
      <c r="N382" s="1"/>
    </row>
    <row r="383" spans="1:14" ht="18.75" customHeight="1">
      <c r="A383" s="13"/>
      <c r="B383" s="13"/>
      <c r="C383" s="32"/>
      <c r="D383" s="13"/>
      <c r="E383" s="14"/>
      <c r="F383" s="14"/>
      <c r="G383" s="1"/>
      <c r="H383" s="1"/>
      <c r="I383" s="1"/>
      <c r="J383" s="1"/>
      <c r="K383" s="1"/>
      <c r="L383" s="1"/>
      <c r="M383" s="1"/>
      <c r="N383" s="1"/>
    </row>
    <row r="384" spans="1:14" ht="18.75" customHeight="1">
      <c r="A384" s="13"/>
      <c r="B384" s="13"/>
      <c r="C384" s="32"/>
      <c r="D384" s="13"/>
      <c r="E384" s="14"/>
      <c r="F384" s="14"/>
      <c r="G384" s="1"/>
      <c r="H384" s="1"/>
      <c r="I384" s="1"/>
      <c r="J384" s="1"/>
      <c r="K384" s="1"/>
      <c r="L384" s="1"/>
      <c r="M384" s="1"/>
      <c r="N384" s="1"/>
    </row>
    <row r="385" spans="1:14" ht="18.75" customHeight="1">
      <c r="A385" s="13"/>
      <c r="B385" s="13"/>
      <c r="C385" s="32"/>
      <c r="D385" s="13"/>
      <c r="E385" s="14"/>
      <c r="F385" s="14"/>
      <c r="G385" s="1"/>
      <c r="H385" s="1"/>
      <c r="I385" s="1"/>
      <c r="J385" s="1"/>
      <c r="K385" s="1"/>
      <c r="L385" s="1"/>
      <c r="M385" s="1"/>
      <c r="N385" s="1"/>
    </row>
    <row r="386" spans="1:14" ht="18.75" customHeight="1">
      <c r="A386" s="13"/>
      <c r="B386" s="13"/>
      <c r="C386" s="32"/>
      <c r="D386" s="13"/>
      <c r="E386" s="14"/>
      <c r="F386" s="14"/>
      <c r="G386" s="1"/>
      <c r="H386" s="1"/>
      <c r="I386" s="1"/>
      <c r="J386" s="1"/>
      <c r="K386" s="1"/>
      <c r="L386" s="1"/>
      <c r="M386" s="1"/>
      <c r="N386" s="1"/>
    </row>
    <row r="387" spans="1:14" ht="18.75" customHeight="1">
      <c r="A387" s="13"/>
      <c r="B387" s="13"/>
      <c r="C387" s="32"/>
      <c r="D387" s="13"/>
      <c r="E387" s="14"/>
      <c r="F387" s="14"/>
      <c r="G387" s="1"/>
      <c r="H387" s="1"/>
      <c r="I387" s="1"/>
      <c r="J387" s="1"/>
      <c r="K387" s="1"/>
      <c r="L387" s="1"/>
      <c r="M387" s="1"/>
      <c r="N387" s="1"/>
    </row>
    <row r="388" spans="1:14" ht="18.75" customHeight="1">
      <c r="A388" s="13"/>
      <c r="B388" s="13"/>
      <c r="C388" s="32"/>
      <c r="D388" s="13"/>
      <c r="E388" s="14"/>
      <c r="F388" s="14"/>
      <c r="G388" s="1"/>
      <c r="H388" s="1"/>
      <c r="I388" s="1"/>
      <c r="J388" s="1"/>
      <c r="K388" s="1"/>
      <c r="L388" s="1"/>
      <c r="M388" s="1"/>
      <c r="N388" s="1"/>
    </row>
    <row r="389" spans="1:14" ht="18.75" customHeight="1">
      <c r="A389" s="13"/>
      <c r="B389" s="13"/>
      <c r="C389" s="32"/>
      <c r="D389" s="13"/>
      <c r="E389" s="14"/>
      <c r="F389" s="14"/>
      <c r="G389" s="1"/>
      <c r="H389" s="1"/>
      <c r="I389" s="1"/>
      <c r="J389" s="1"/>
      <c r="K389" s="1"/>
      <c r="L389" s="1"/>
      <c r="M389" s="1"/>
      <c r="N389" s="1"/>
    </row>
    <row r="390" spans="1:14" ht="18.75" customHeight="1">
      <c r="A390" s="13"/>
      <c r="B390" s="13"/>
      <c r="C390" s="32"/>
      <c r="D390" s="13"/>
      <c r="E390" s="14"/>
      <c r="F390" s="14"/>
      <c r="G390" s="1"/>
      <c r="H390" s="1"/>
      <c r="I390" s="1"/>
      <c r="J390" s="1"/>
      <c r="K390" s="1"/>
      <c r="L390" s="1"/>
      <c r="M390" s="1"/>
      <c r="N390" s="1"/>
    </row>
    <row r="391" spans="1:14" ht="18.75" customHeight="1">
      <c r="A391" s="13"/>
      <c r="B391" s="13"/>
      <c r="C391" s="32"/>
      <c r="D391" s="13"/>
      <c r="E391" s="14"/>
      <c r="F391" s="14"/>
      <c r="G391" s="1"/>
      <c r="H391" s="1"/>
      <c r="I391" s="1"/>
      <c r="J391" s="1"/>
      <c r="K391" s="1"/>
      <c r="L391" s="1"/>
      <c r="M391" s="1"/>
      <c r="N391" s="1"/>
    </row>
    <row r="392" spans="1:14" ht="18.75" customHeight="1">
      <c r="A392" s="13"/>
      <c r="B392" s="13"/>
      <c r="C392" s="32"/>
      <c r="D392" s="13"/>
      <c r="E392" s="14"/>
      <c r="F392" s="14"/>
      <c r="G392" s="1"/>
      <c r="H392" s="1"/>
      <c r="I392" s="1"/>
      <c r="J392" s="1"/>
      <c r="K392" s="1"/>
      <c r="L392" s="1"/>
      <c r="M392" s="1"/>
      <c r="N392" s="1"/>
    </row>
    <row r="393" spans="1:14" ht="18.75" customHeight="1">
      <c r="A393" s="13"/>
      <c r="B393" s="13"/>
      <c r="C393" s="32"/>
      <c r="D393" s="13"/>
      <c r="E393" s="14"/>
      <c r="F393" s="14"/>
      <c r="G393" s="1"/>
      <c r="H393" s="1"/>
      <c r="I393" s="1"/>
      <c r="J393" s="1"/>
      <c r="K393" s="1"/>
      <c r="L393" s="1"/>
      <c r="M393" s="1"/>
      <c r="N393" s="1"/>
    </row>
    <row r="394" spans="1:14" ht="18.75" customHeight="1">
      <c r="A394" s="13"/>
      <c r="B394" s="13"/>
      <c r="C394" s="32"/>
      <c r="D394" s="13"/>
      <c r="E394" s="14"/>
      <c r="F394" s="14"/>
      <c r="G394" s="1"/>
      <c r="H394" s="1"/>
      <c r="I394" s="1"/>
      <c r="J394" s="1"/>
      <c r="K394" s="1"/>
      <c r="L394" s="1"/>
      <c r="M394" s="1"/>
      <c r="N394" s="1"/>
    </row>
    <row r="395" spans="1:14" ht="18.75" customHeight="1">
      <c r="A395" s="13"/>
      <c r="B395" s="13"/>
      <c r="C395" s="32"/>
      <c r="D395" s="13"/>
      <c r="E395" s="14"/>
      <c r="F395" s="14"/>
      <c r="G395" s="1"/>
      <c r="H395" s="1"/>
      <c r="I395" s="1"/>
      <c r="J395" s="1"/>
      <c r="K395" s="1"/>
      <c r="L395" s="1"/>
      <c r="M395" s="1"/>
      <c r="N395" s="1"/>
    </row>
    <row r="396" spans="1:14" ht="18.75" customHeight="1">
      <c r="A396" s="13"/>
      <c r="B396" s="13"/>
      <c r="C396" s="32"/>
      <c r="D396" s="13"/>
      <c r="E396" s="14"/>
      <c r="F396" s="14"/>
      <c r="G396" s="1"/>
      <c r="H396" s="1"/>
      <c r="I396" s="1"/>
      <c r="J396" s="1"/>
      <c r="K396" s="1"/>
      <c r="L396" s="1"/>
      <c r="M396" s="1"/>
      <c r="N396" s="1"/>
    </row>
    <row r="397" spans="1:14" ht="18.75" customHeight="1">
      <c r="A397" s="13"/>
      <c r="B397" s="13"/>
      <c r="C397" s="32"/>
      <c r="D397" s="13"/>
      <c r="E397" s="14"/>
      <c r="F397" s="14"/>
      <c r="G397" s="1"/>
      <c r="H397" s="1"/>
      <c r="I397" s="1"/>
      <c r="J397" s="1"/>
      <c r="K397" s="1"/>
      <c r="L397" s="1"/>
      <c r="M397" s="1"/>
      <c r="N397" s="1"/>
    </row>
    <row r="398" spans="1:14" ht="18.75" customHeight="1">
      <c r="A398" s="13"/>
      <c r="B398" s="13"/>
      <c r="C398" s="32"/>
      <c r="D398" s="13"/>
      <c r="E398" s="14"/>
      <c r="F398" s="14"/>
      <c r="G398" s="1"/>
      <c r="H398" s="1"/>
      <c r="I398" s="1"/>
      <c r="J398" s="1"/>
      <c r="K398" s="1"/>
      <c r="L398" s="1"/>
      <c r="M398" s="1"/>
      <c r="N398" s="1"/>
    </row>
    <row r="399" spans="1:14" ht="18.75" customHeight="1">
      <c r="A399" s="13"/>
      <c r="B399" s="13"/>
      <c r="C399" s="32"/>
      <c r="D399" s="13"/>
      <c r="E399" s="14"/>
      <c r="F399" s="14"/>
      <c r="G399" s="1"/>
      <c r="H399" s="1"/>
      <c r="I399" s="1"/>
      <c r="J399" s="1"/>
      <c r="K399" s="1"/>
      <c r="L399" s="1"/>
      <c r="M399" s="1"/>
      <c r="N399" s="1"/>
    </row>
    <row r="400" spans="1:14" ht="18.75" customHeight="1">
      <c r="A400" s="13"/>
      <c r="B400" s="13"/>
      <c r="C400" s="32"/>
      <c r="D400" s="13"/>
      <c r="E400" s="14"/>
      <c r="F400" s="14"/>
      <c r="G400" s="1"/>
      <c r="H400" s="1"/>
      <c r="I400" s="1"/>
      <c r="J400" s="1"/>
      <c r="K400" s="1"/>
      <c r="L400" s="1"/>
      <c r="M400" s="1"/>
      <c r="N400" s="1"/>
    </row>
    <row r="401" spans="1:14" ht="18.75" customHeight="1">
      <c r="A401" s="13"/>
      <c r="B401" s="13"/>
      <c r="C401" s="32"/>
      <c r="D401" s="13"/>
      <c r="E401" s="14"/>
      <c r="F401" s="14"/>
      <c r="G401" s="1"/>
      <c r="H401" s="1"/>
      <c r="I401" s="1"/>
      <c r="J401" s="1"/>
      <c r="K401" s="1"/>
      <c r="L401" s="1"/>
      <c r="M401" s="1"/>
      <c r="N401" s="1"/>
    </row>
    <row r="402" spans="1:14" ht="18.75" customHeight="1">
      <c r="A402" s="13"/>
      <c r="B402" s="13"/>
      <c r="C402" s="32"/>
      <c r="D402" s="13"/>
      <c r="E402" s="14"/>
      <c r="F402" s="14"/>
      <c r="G402" s="1"/>
      <c r="H402" s="1"/>
      <c r="I402" s="1"/>
      <c r="J402" s="1"/>
      <c r="K402" s="1"/>
      <c r="L402" s="1"/>
      <c r="M402" s="1"/>
      <c r="N402" s="1"/>
    </row>
    <row r="403" spans="1:14" ht="18.75" customHeight="1">
      <c r="A403" s="13"/>
      <c r="B403" s="13"/>
      <c r="C403" s="32"/>
      <c r="D403" s="13"/>
      <c r="E403" s="14"/>
      <c r="F403" s="14"/>
      <c r="G403" s="1"/>
      <c r="H403" s="1"/>
      <c r="I403" s="1"/>
      <c r="J403" s="1"/>
      <c r="K403" s="1"/>
      <c r="L403" s="1"/>
      <c r="M403" s="1"/>
      <c r="N403" s="1"/>
    </row>
    <row r="404" spans="1:14" ht="18.75" customHeight="1">
      <c r="A404" s="13"/>
      <c r="B404" s="13"/>
      <c r="C404" s="32"/>
      <c r="D404" s="13"/>
      <c r="E404" s="14"/>
      <c r="F404" s="14"/>
      <c r="G404" s="1"/>
      <c r="H404" s="1"/>
      <c r="I404" s="1"/>
      <c r="J404" s="1"/>
      <c r="K404" s="1"/>
      <c r="L404" s="1"/>
      <c r="M404" s="1"/>
      <c r="N404" s="1"/>
    </row>
    <row r="405" spans="1:14" ht="18.75" customHeight="1">
      <c r="A405" s="13"/>
      <c r="B405" s="13"/>
      <c r="C405" s="32"/>
      <c r="D405" s="13"/>
      <c r="E405" s="14"/>
      <c r="F405" s="14"/>
      <c r="G405" s="1"/>
      <c r="H405" s="1"/>
      <c r="I405" s="1"/>
      <c r="J405" s="1"/>
      <c r="K405" s="1"/>
      <c r="L405" s="1"/>
      <c r="M405" s="1"/>
      <c r="N405" s="1"/>
    </row>
    <row r="406" spans="1:14" ht="18.75" customHeight="1">
      <c r="A406" s="13"/>
      <c r="B406" s="13"/>
      <c r="C406" s="32"/>
      <c r="D406" s="13"/>
      <c r="E406" s="14"/>
      <c r="F406" s="14"/>
      <c r="G406" s="1"/>
      <c r="H406" s="1"/>
      <c r="I406" s="1"/>
      <c r="J406" s="1"/>
      <c r="K406" s="1"/>
      <c r="L406" s="1"/>
      <c r="M406" s="1"/>
      <c r="N406" s="1"/>
    </row>
    <row r="407" spans="1:14" ht="18.75" customHeight="1">
      <c r="A407" s="13"/>
      <c r="B407" s="13"/>
      <c r="C407" s="32"/>
      <c r="D407" s="13"/>
      <c r="E407" s="14"/>
      <c r="F407" s="14"/>
      <c r="G407" s="1"/>
      <c r="H407" s="1"/>
      <c r="I407" s="1"/>
      <c r="J407" s="1"/>
      <c r="K407" s="1"/>
      <c r="L407" s="1"/>
      <c r="M407" s="1"/>
      <c r="N407" s="1"/>
    </row>
    <row r="408" spans="1:14" ht="18.75" customHeight="1">
      <c r="A408" s="13"/>
      <c r="B408" s="13"/>
      <c r="C408" s="32"/>
      <c r="D408" s="13"/>
      <c r="E408" s="14"/>
      <c r="F408" s="14"/>
      <c r="G408" s="1"/>
      <c r="H408" s="1"/>
      <c r="I408" s="1"/>
      <c r="J408" s="1"/>
      <c r="K408" s="1"/>
      <c r="L408" s="1"/>
      <c r="M408" s="1"/>
      <c r="N408" s="1"/>
    </row>
    <row r="409" spans="1:14" ht="18.75" customHeight="1">
      <c r="A409" s="13"/>
      <c r="B409" s="13"/>
      <c r="C409" s="32"/>
      <c r="D409" s="13"/>
      <c r="E409" s="14"/>
      <c r="F409" s="14"/>
      <c r="G409" s="1"/>
      <c r="H409" s="1"/>
      <c r="I409" s="1"/>
      <c r="J409" s="1"/>
      <c r="K409" s="1"/>
      <c r="L409" s="1"/>
      <c r="M409" s="1"/>
      <c r="N409" s="1"/>
    </row>
    <row r="410" spans="1:14" ht="18.75" customHeight="1">
      <c r="A410" s="13"/>
      <c r="B410" s="13"/>
      <c r="C410" s="32"/>
      <c r="D410" s="13"/>
      <c r="E410" s="14"/>
      <c r="F410" s="14"/>
      <c r="G410" s="1"/>
      <c r="H410" s="1"/>
      <c r="I410" s="1"/>
      <c r="J410" s="1"/>
      <c r="K410" s="1"/>
      <c r="L410" s="1"/>
      <c r="M410" s="1"/>
      <c r="N410" s="1"/>
    </row>
    <row r="411" spans="1:14" ht="18.75" customHeight="1">
      <c r="A411" s="13"/>
      <c r="B411" s="13"/>
      <c r="C411" s="32"/>
      <c r="D411" s="13"/>
      <c r="E411" s="14"/>
      <c r="F411" s="14"/>
      <c r="G411" s="1"/>
      <c r="H411" s="1"/>
      <c r="I411" s="1"/>
      <c r="J411" s="1"/>
      <c r="K411" s="1"/>
      <c r="L411" s="1"/>
      <c r="M411" s="1"/>
      <c r="N411" s="1"/>
    </row>
    <row r="412" spans="1:14" ht="18.75" customHeight="1">
      <c r="A412" s="13"/>
      <c r="B412" s="13"/>
      <c r="C412" s="32"/>
      <c r="D412" s="13"/>
      <c r="E412" s="14"/>
      <c r="F412" s="14"/>
      <c r="G412" s="1"/>
      <c r="H412" s="1"/>
      <c r="I412" s="1"/>
      <c r="J412" s="1"/>
      <c r="K412" s="1"/>
      <c r="L412" s="1"/>
      <c r="M412" s="1"/>
      <c r="N412" s="1"/>
    </row>
    <row r="413" spans="1:14" ht="18.75" customHeight="1">
      <c r="A413" s="13"/>
      <c r="B413" s="13"/>
      <c r="C413" s="32"/>
      <c r="D413" s="13"/>
      <c r="E413" s="14"/>
      <c r="F413" s="14"/>
      <c r="G413" s="1"/>
      <c r="H413" s="1"/>
      <c r="I413" s="1"/>
      <c r="J413" s="1"/>
      <c r="K413" s="1"/>
      <c r="L413" s="1"/>
      <c r="M413" s="1"/>
      <c r="N413" s="1"/>
    </row>
    <row r="414" spans="1:14" ht="18.75" customHeight="1">
      <c r="A414" s="13"/>
      <c r="B414" s="13"/>
      <c r="C414" s="32"/>
      <c r="D414" s="13"/>
      <c r="E414" s="14"/>
      <c r="F414" s="14"/>
      <c r="G414" s="1"/>
      <c r="H414" s="1"/>
      <c r="I414" s="1"/>
      <c r="J414" s="1"/>
      <c r="K414" s="1"/>
      <c r="L414" s="1"/>
      <c r="M414" s="1"/>
      <c r="N414" s="1"/>
    </row>
    <row r="415" spans="1:14" ht="18.75" customHeight="1">
      <c r="A415" s="13"/>
      <c r="B415" s="13"/>
      <c r="C415" s="32"/>
      <c r="D415" s="13"/>
      <c r="E415" s="14"/>
      <c r="F415" s="14"/>
      <c r="G415" s="1"/>
      <c r="H415" s="1"/>
      <c r="I415" s="1"/>
      <c r="J415" s="1"/>
      <c r="K415" s="1"/>
      <c r="L415" s="1"/>
      <c r="M415" s="1"/>
      <c r="N415" s="1"/>
    </row>
    <row r="416" spans="1:14" ht="18.75" customHeight="1">
      <c r="A416" s="13"/>
      <c r="B416" s="13"/>
      <c r="C416" s="32"/>
      <c r="D416" s="13"/>
      <c r="E416" s="14"/>
      <c r="F416" s="14"/>
      <c r="G416" s="1"/>
      <c r="H416" s="1"/>
      <c r="I416" s="1"/>
      <c r="J416" s="1"/>
      <c r="K416" s="1"/>
      <c r="L416" s="1"/>
      <c r="M416" s="1"/>
      <c r="N416" s="1"/>
    </row>
    <row r="417" spans="1:14" ht="18.75" customHeight="1">
      <c r="A417" s="13"/>
      <c r="B417" s="13"/>
      <c r="C417" s="32"/>
      <c r="D417" s="13"/>
      <c r="E417" s="14"/>
      <c r="F417" s="14"/>
      <c r="G417" s="1"/>
      <c r="H417" s="1"/>
      <c r="I417" s="1"/>
      <c r="J417" s="1"/>
      <c r="K417" s="1"/>
      <c r="L417" s="1"/>
      <c r="M417" s="1"/>
      <c r="N417" s="1"/>
    </row>
    <row r="418" spans="1:14" ht="18.75" customHeight="1">
      <c r="A418" s="13"/>
      <c r="B418" s="13"/>
      <c r="C418" s="32"/>
      <c r="D418" s="13"/>
      <c r="E418" s="14"/>
      <c r="F418" s="14"/>
      <c r="G418" s="1"/>
      <c r="H418" s="1"/>
      <c r="I418" s="1"/>
      <c r="J418" s="1"/>
      <c r="K418" s="1"/>
      <c r="L418" s="1"/>
      <c r="M418" s="1"/>
      <c r="N418" s="1"/>
    </row>
    <row r="419" spans="1:14" ht="18.75" customHeight="1">
      <c r="A419" s="13"/>
      <c r="B419" s="13"/>
      <c r="C419" s="32"/>
      <c r="D419" s="13"/>
      <c r="E419" s="14"/>
      <c r="F419" s="14"/>
      <c r="G419" s="1"/>
      <c r="H419" s="1"/>
      <c r="I419" s="1"/>
      <c r="J419" s="1"/>
      <c r="K419" s="1"/>
      <c r="L419" s="1"/>
      <c r="M419" s="1"/>
      <c r="N419" s="1"/>
    </row>
    <row r="420" spans="1:14" ht="18.75" customHeight="1">
      <c r="A420" s="13"/>
      <c r="B420" s="13"/>
      <c r="C420" s="32"/>
      <c r="D420" s="13"/>
      <c r="E420" s="14"/>
      <c r="F420" s="14"/>
      <c r="G420" s="1"/>
      <c r="H420" s="1"/>
      <c r="I420" s="1"/>
      <c r="J420" s="1"/>
      <c r="K420" s="1"/>
      <c r="L420" s="1"/>
      <c r="M420" s="1"/>
      <c r="N420" s="1"/>
    </row>
    <row r="421" spans="1:14" ht="18.75" customHeight="1">
      <c r="A421" s="13"/>
      <c r="B421" s="13"/>
      <c r="C421" s="32"/>
      <c r="D421" s="13"/>
      <c r="E421" s="14"/>
      <c r="F421" s="14"/>
      <c r="G421" s="1"/>
      <c r="H421" s="1"/>
      <c r="I421" s="1"/>
      <c r="J421" s="1"/>
      <c r="K421" s="1"/>
      <c r="L421" s="1"/>
      <c r="M421" s="1"/>
      <c r="N421" s="1"/>
    </row>
    <row r="422" spans="1:14" ht="18.75" customHeight="1">
      <c r="A422" s="13"/>
      <c r="B422" s="13"/>
      <c r="C422" s="32"/>
      <c r="D422" s="13"/>
      <c r="E422" s="14"/>
      <c r="F422" s="14"/>
      <c r="G422" s="1"/>
      <c r="H422" s="1"/>
      <c r="I422" s="1"/>
      <c r="J422" s="1"/>
      <c r="K422" s="1"/>
      <c r="L422" s="1"/>
      <c r="M422" s="1"/>
      <c r="N422" s="1"/>
    </row>
    <row r="423" spans="1:14" ht="18.75" customHeight="1">
      <c r="A423" s="13"/>
      <c r="B423" s="13"/>
      <c r="C423" s="32"/>
      <c r="D423" s="13"/>
      <c r="E423" s="14"/>
      <c r="F423" s="14"/>
      <c r="G423" s="1"/>
      <c r="H423" s="1"/>
      <c r="I423" s="1"/>
      <c r="J423" s="1"/>
      <c r="K423" s="1"/>
      <c r="L423" s="1"/>
      <c r="M423" s="1"/>
      <c r="N423" s="1"/>
    </row>
    <row r="424" spans="1:14" ht="18.75" customHeight="1">
      <c r="A424" s="13"/>
      <c r="B424" s="13"/>
      <c r="C424" s="32"/>
      <c r="D424" s="13"/>
      <c r="E424" s="14"/>
      <c r="F424" s="14"/>
      <c r="G424" s="1"/>
      <c r="H424" s="1"/>
      <c r="I424" s="1"/>
      <c r="J424" s="1"/>
      <c r="K424" s="1"/>
      <c r="L424" s="1"/>
      <c r="M424" s="1"/>
      <c r="N424" s="1"/>
    </row>
    <row r="425" spans="1:14" ht="18.75" customHeight="1">
      <c r="A425" s="13"/>
      <c r="B425" s="13"/>
      <c r="C425" s="32"/>
      <c r="D425" s="13"/>
      <c r="E425" s="14"/>
      <c r="F425" s="14"/>
      <c r="G425" s="1"/>
      <c r="H425" s="1"/>
      <c r="I425" s="1"/>
      <c r="J425" s="1"/>
      <c r="K425" s="1"/>
      <c r="L425" s="1"/>
      <c r="M425" s="1"/>
      <c r="N425" s="1"/>
    </row>
    <row r="426" spans="1:14" ht="18.75" customHeight="1">
      <c r="A426" s="13"/>
      <c r="B426" s="13"/>
      <c r="C426" s="32"/>
      <c r="D426" s="13"/>
      <c r="E426" s="14"/>
      <c r="F426" s="14"/>
      <c r="G426" s="1"/>
      <c r="H426" s="1"/>
      <c r="I426" s="1"/>
      <c r="J426" s="1"/>
      <c r="K426" s="1"/>
      <c r="L426" s="1"/>
      <c r="M426" s="1"/>
      <c r="N426" s="1"/>
    </row>
    <row r="427" spans="1:14" ht="18.75" customHeight="1">
      <c r="A427" s="13"/>
      <c r="B427" s="13"/>
      <c r="C427" s="32"/>
      <c r="D427" s="13"/>
      <c r="E427" s="14"/>
      <c r="F427" s="14"/>
      <c r="G427" s="1"/>
      <c r="H427" s="1"/>
      <c r="I427" s="1"/>
      <c r="J427" s="1"/>
      <c r="K427" s="1"/>
      <c r="L427" s="1"/>
      <c r="M427" s="1"/>
      <c r="N427" s="1"/>
    </row>
    <row r="428" spans="1:14" ht="18.75" customHeight="1">
      <c r="A428" s="13"/>
      <c r="B428" s="13"/>
      <c r="C428" s="32"/>
      <c r="D428" s="13"/>
      <c r="E428" s="14"/>
      <c r="F428" s="14"/>
      <c r="G428" s="1"/>
      <c r="H428" s="1"/>
      <c r="I428" s="1"/>
      <c r="J428" s="1"/>
      <c r="K428" s="1"/>
      <c r="L428" s="1"/>
      <c r="M428" s="1"/>
      <c r="N428" s="1"/>
    </row>
    <row r="429" spans="1:14" ht="18.75" customHeight="1">
      <c r="A429" s="13"/>
      <c r="B429" s="13"/>
      <c r="C429" s="32"/>
      <c r="D429" s="13"/>
      <c r="E429" s="14"/>
      <c r="F429" s="14"/>
      <c r="G429" s="1"/>
      <c r="H429" s="1"/>
      <c r="I429" s="1"/>
      <c r="J429" s="1"/>
      <c r="K429" s="1"/>
      <c r="L429" s="1"/>
      <c r="M429" s="1"/>
      <c r="N429" s="1"/>
    </row>
    <row r="430" spans="1:14" ht="18.75" customHeight="1">
      <c r="A430" s="13"/>
      <c r="B430" s="13"/>
      <c r="C430" s="32"/>
      <c r="D430" s="13"/>
      <c r="E430" s="14"/>
      <c r="F430" s="14"/>
      <c r="G430" s="1"/>
      <c r="H430" s="1"/>
      <c r="I430" s="1"/>
      <c r="J430" s="1"/>
      <c r="K430" s="1"/>
      <c r="L430" s="1"/>
      <c r="M430" s="1"/>
      <c r="N430" s="1"/>
    </row>
    <row r="431" spans="1:14" ht="18.75" customHeight="1">
      <c r="A431" s="13"/>
      <c r="B431" s="13"/>
      <c r="C431" s="32"/>
      <c r="D431" s="13"/>
      <c r="E431" s="14"/>
      <c r="F431" s="14"/>
      <c r="G431" s="1"/>
      <c r="H431" s="1"/>
      <c r="I431" s="1"/>
      <c r="J431" s="1"/>
      <c r="K431" s="1"/>
      <c r="L431" s="1"/>
      <c r="M431" s="1"/>
      <c r="N431" s="1"/>
    </row>
    <row r="432" spans="1:14" ht="18.75" customHeight="1">
      <c r="A432" s="13"/>
      <c r="B432" s="13"/>
      <c r="C432" s="32"/>
      <c r="D432" s="13"/>
      <c r="E432" s="14"/>
      <c r="F432" s="14"/>
      <c r="G432" s="1"/>
      <c r="H432" s="1"/>
      <c r="I432" s="1"/>
      <c r="J432" s="1"/>
      <c r="K432" s="1"/>
      <c r="L432" s="1"/>
      <c r="M432" s="1"/>
      <c r="N432" s="1"/>
    </row>
    <row r="433" spans="1:14" ht="18.75" customHeight="1">
      <c r="A433" s="13"/>
      <c r="B433" s="13"/>
      <c r="C433" s="32"/>
      <c r="D433" s="13"/>
      <c r="E433" s="14"/>
      <c r="F433" s="14"/>
      <c r="G433" s="1"/>
      <c r="H433" s="1"/>
      <c r="I433" s="1"/>
      <c r="J433" s="1"/>
      <c r="K433" s="1"/>
      <c r="L433" s="1"/>
      <c r="M433" s="1"/>
      <c r="N433" s="1"/>
    </row>
    <row r="434" spans="1:14" ht="18.75" customHeight="1">
      <c r="A434" s="13"/>
      <c r="B434" s="13"/>
      <c r="C434" s="32"/>
      <c r="D434" s="13"/>
      <c r="E434" s="14"/>
      <c r="F434" s="14"/>
      <c r="G434" s="1"/>
      <c r="H434" s="1"/>
      <c r="I434" s="1"/>
      <c r="J434" s="1"/>
      <c r="K434" s="1"/>
      <c r="L434" s="1"/>
      <c r="M434" s="1"/>
      <c r="N434" s="1"/>
    </row>
    <row r="435" spans="1:14" ht="18.75" customHeight="1">
      <c r="A435" s="13"/>
      <c r="B435" s="13"/>
      <c r="C435" s="32"/>
      <c r="D435" s="13"/>
      <c r="E435" s="14"/>
      <c r="F435" s="14"/>
      <c r="G435" s="1"/>
      <c r="H435" s="1"/>
      <c r="I435" s="1"/>
      <c r="J435" s="1"/>
      <c r="K435" s="1"/>
      <c r="L435" s="1"/>
      <c r="M435" s="1"/>
      <c r="N435" s="1"/>
    </row>
    <row r="436" spans="1:14" ht="18.75" customHeight="1">
      <c r="A436" s="13"/>
      <c r="B436" s="13"/>
      <c r="C436" s="32"/>
      <c r="D436" s="13"/>
      <c r="E436" s="14"/>
      <c r="F436" s="14"/>
      <c r="G436" s="1"/>
      <c r="H436" s="1"/>
      <c r="I436" s="1"/>
      <c r="J436" s="1"/>
      <c r="K436" s="1"/>
      <c r="L436" s="1"/>
      <c r="M436" s="1"/>
      <c r="N436" s="1"/>
    </row>
    <row r="437" spans="1:14" ht="18.75" customHeight="1">
      <c r="A437" s="13"/>
      <c r="B437" s="13"/>
      <c r="C437" s="32"/>
      <c r="D437" s="13"/>
      <c r="E437" s="14"/>
      <c r="F437" s="14"/>
      <c r="G437" s="1"/>
      <c r="H437" s="1"/>
      <c r="I437" s="1"/>
      <c r="J437" s="1"/>
      <c r="K437" s="1"/>
      <c r="L437" s="1"/>
      <c r="M437" s="1"/>
      <c r="N437" s="1"/>
    </row>
    <row r="438" spans="1:14" ht="18.75" customHeight="1">
      <c r="A438" s="13"/>
      <c r="B438" s="13"/>
      <c r="C438" s="32"/>
      <c r="D438" s="13"/>
      <c r="E438" s="14"/>
      <c r="F438" s="14"/>
      <c r="G438" s="1"/>
      <c r="H438" s="1"/>
      <c r="I438" s="1"/>
      <c r="J438" s="1"/>
      <c r="K438" s="1"/>
      <c r="L438" s="1"/>
      <c r="M438" s="1"/>
      <c r="N438" s="1"/>
    </row>
    <row r="439" spans="1:14" ht="18.75" customHeight="1">
      <c r="A439" s="13"/>
      <c r="B439" s="13"/>
      <c r="C439" s="32"/>
      <c r="D439" s="13"/>
      <c r="E439" s="14"/>
      <c r="F439" s="14"/>
      <c r="G439" s="1"/>
      <c r="H439" s="1"/>
      <c r="I439" s="1"/>
      <c r="J439" s="1"/>
      <c r="K439" s="1"/>
      <c r="L439" s="1"/>
      <c r="M439" s="1"/>
      <c r="N439" s="1"/>
    </row>
    <row r="440" spans="1:14" ht="18.75" customHeight="1">
      <c r="A440" s="13"/>
      <c r="B440" s="13"/>
      <c r="C440" s="32"/>
      <c r="D440" s="13"/>
      <c r="E440" s="14"/>
      <c r="F440" s="14"/>
      <c r="G440" s="1"/>
      <c r="H440" s="1"/>
      <c r="I440" s="1"/>
      <c r="J440" s="1"/>
      <c r="K440" s="1"/>
      <c r="L440" s="1"/>
      <c r="M440" s="1"/>
      <c r="N440" s="1"/>
    </row>
    <row r="441" spans="1:14" ht="18.75" customHeight="1">
      <c r="A441" s="13"/>
      <c r="B441" s="13"/>
      <c r="C441" s="32"/>
      <c r="D441" s="13"/>
      <c r="E441" s="14"/>
      <c r="F441" s="14"/>
      <c r="G441" s="1"/>
      <c r="H441" s="1"/>
      <c r="I441" s="1"/>
      <c r="J441" s="1"/>
      <c r="K441" s="1"/>
      <c r="L441" s="1"/>
      <c r="M441" s="1"/>
      <c r="N441" s="1"/>
    </row>
    <row r="442" spans="1:14" ht="18.75" customHeight="1">
      <c r="A442" s="13"/>
      <c r="B442" s="13"/>
      <c r="C442" s="32"/>
      <c r="D442" s="13"/>
      <c r="E442" s="14"/>
      <c r="F442" s="14"/>
      <c r="G442" s="1"/>
      <c r="H442" s="1"/>
      <c r="I442" s="1"/>
      <c r="J442" s="1"/>
      <c r="K442" s="1"/>
      <c r="L442" s="1"/>
      <c r="M442" s="1"/>
      <c r="N442" s="1"/>
    </row>
    <row r="443" spans="1:14" ht="18.75" customHeight="1">
      <c r="A443" s="13"/>
      <c r="B443" s="13"/>
      <c r="C443" s="32"/>
      <c r="D443" s="13"/>
      <c r="E443" s="14"/>
      <c r="F443" s="14"/>
      <c r="G443" s="1"/>
      <c r="H443" s="1"/>
      <c r="I443" s="1"/>
      <c r="J443" s="1"/>
      <c r="K443" s="1"/>
      <c r="L443" s="1"/>
      <c r="M443" s="1"/>
      <c r="N443" s="1"/>
    </row>
    <row r="444" spans="1:14" ht="18.75" customHeight="1">
      <c r="A444" s="13"/>
      <c r="B444" s="13"/>
      <c r="C444" s="32"/>
      <c r="D444" s="13"/>
      <c r="E444" s="14"/>
      <c r="F444" s="14"/>
      <c r="G444" s="1"/>
      <c r="H444" s="1"/>
      <c r="I444" s="1"/>
      <c r="J444" s="1"/>
      <c r="K444" s="1"/>
      <c r="L444" s="1"/>
      <c r="M444" s="1"/>
      <c r="N444" s="1"/>
    </row>
    <row r="445" spans="1:14" ht="18.75" customHeight="1">
      <c r="A445" s="13"/>
      <c r="B445" s="13"/>
      <c r="C445" s="32"/>
      <c r="D445" s="13"/>
      <c r="E445" s="14"/>
      <c r="F445" s="14"/>
      <c r="G445" s="1"/>
      <c r="H445" s="1"/>
      <c r="I445" s="1"/>
      <c r="J445" s="1"/>
      <c r="K445" s="1"/>
      <c r="L445" s="1"/>
      <c r="M445" s="1"/>
      <c r="N445" s="1"/>
    </row>
    <row r="446" spans="1:14" ht="18.75" customHeight="1">
      <c r="A446" s="13"/>
      <c r="B446" s="13"/>
      <c r="C446" s="32"/>
      <c r="D446" s="13"/>
      <c r="E446" s="14"/>
      <c r="F446" s="14"/>
      <c r="G446" s="1"/>
      <c r="H446" s="1"/>
      <c r="I446" s="1"/>
      <c r="J446" s="1"/>
      <c r="K446" s="1"/>
      <c r="L446" s="1"/>
      <c r="M446" s="1"/>
      <c r="N446" s="1"/>
    </row>
    <row r="447" spans="1:14" ht="18.75" customHeight="1">
      <c r="A447" s="13"/>
      <c r="B447" s="13"/>
      <c r="C447" s="32"/>
      <c r="D447" s="13"/>
      <c r="E447" s="14"/>
      <c r="F447" s="14"/>
      <c r="G447" s="1"/>
      <c r="H447" s="1"/>
      <c r="I447" s="1"/>
      <c r="J447" s="1"/>
      <c r="K447" s="1"/>
      <c r="L447" s="1"/>
      <c r="M447" s="1"/>
      <c r="N447" s="1"/>
    </row>
    <row r="448" spans="1:14" ht="18.75" customHeight="1">
      <c r="A448" s="13"/>
      <c r="B448" s="13"/>
      <c r="C448" s="32"/>
      <c r="D448" s="13"/>
      <c r="E448" s="14"/>
      <c r="F448" s="14"/>
      <c r="G448" s="1"/>
      <c r="H448" s="1"/>
      <c r="I448" s="1"/>
      <c r="J448" s="1"/>
      <c r="K448" s="1"/>
      <c r="L448" s="1"/>
      <c r="M448" s="1"/>
      <c r="N448" s="1"/>
    </row>
    <row r="449" spans="1:14" ht="18.75" customHeight="1">
      <c r="A449" s="13"/>
      <c r="B449" s="13"/>
      <c r="C449" s="32"/>
      <c r="D449" s="13"/>
      <c r="E449" s="14"/>
      <c r="F449" s="14"/>
      <c r="G449" s="1"/>
      <c r="H449" s="1"/>
      <c r="I449" s="1"/>
      <c r="J449" s="1"/>
      <c r="K449" s="1"/>
      <c r="L449" s="1"/>
      <c r="M449" s="1"/>
      <c r="N449" s="1"/>
    </row>
    <row r="450" spans="1:14" ht="18.75" customHeight="1">
      <c r="A450" s="13"/>
      <c r="B450" s="13"/>
      <c r="C450" s="32"/>
      <c r="D450" s="13"/>
      <c r="E450" s="14"/>
      <c r="F450" s="14"/>
      <c r="G450" s="1"/>
      <c r="H450" s="1"/>
      <c r="I450" s="1"/>
      <c r="J450" s="1"/>
      <c r="K450" s="1"/>
      <c r="L450" s="1"/>
      <c r="M450" s="1"/>
      <c r="N450" s="1"/>
    </row>
    <row r="451" spans="1:14" ht="18.75" customHeight="1">
      <c r="A451" s="13"/>
      <c r="B451" s="13"/>
      <c r="C451" s="32"/>
      <c r="D451" s="13"/>
      <c r="E451" s="14"/>
      <c r="F451" s="14"/>
      <c r="G451" s="1"/>
      <c r="H451" s="1"/>
      <c r="I451" s="1"/>
      <c r="J451" s="1"/>
      <c r="K451" s="1"/>
      <c r="L451" s="1"/>
      <c r="M451" s="1"/>
      <c r="N451" s="1"/>
    </row>
    <row r="452" spans="1:14" ht="18.75" customHeight="1">
      <c r="A452" s="13"/>
      <c r="B452" s="13"/>
      <c r="C452" s="32"/>
      <c r="D452" s="13"/>
      <c r="E452" s="14"/>
      <c r="F452" s="14"/>
      <c r="G452" s="1"/>
      <c r="H452" s="1"/>
      <c r="I452" s="1"/>
      <c r="J452" s="1"/>
      <c r="K452" s="1"/>
      <c r="L452" s="1"/>
      <c r="M452" s="1"/>
      <c r="N452" s="1"/>
    </row>
    <row r="453" spans="1:14" ht="18.75" customHeight="1">
      <c r="A453" s="13"/>
      <c r="B453" s="13"/>
      <c r="C453" s="32"/>
      <c r="D453" s="13"/>
      <c r="E453" s="14"/>
      <c r="F453" s="14"/>
      <c r="G453" s="1"/>
      <c r="H453" s="1"/>
      <c r="I453" s="1"/>
      <c r="J453" s="1"/>
      <c r="K453" s="1"/>
      <c r="L453" s="1"/>
      <c r="M453" s="1"/>
      <c r="N453" s="1"/>
    </row>
    <row r="454" spans="1:14" ht="18.75" customHeight="1">
      <c r="A454" s="13"/>
      <c r="B454" s="13"/>
      <c r="C454" s="32"/>
      <c r="D454" s="13"/>
      <c r="E454" s="14"/>
      <c r="F454" s="14"/>
      <c r="G454" s="1"/>
      <c r="H454" s="1"/>
      <c r="I454" s="1"/>
      <c r="J454" s="1"/>
      <c r="K454" s="1"/>
      <c r="L454" s="1"/>
      <c r="M454" s="1"/>
      <c r="N454" s="1"/>
    </row>
    <row r="455" spans="1:14" ht="18.75" customHeight="1">
      <c r="A455" s="13"/>
      <c r="B455" s="13"/>
      <c r="C455" s="32"/>
      <c r="D455" s="13"/>
      <c r="E455" s="14"/>
      <c r="F455" s="14"/>
      <c r="G455" s="1"/>
      <c r="H455" s="1"/>
      <c r="I455" s="1"/>
      <c r="J455" s="1"/>
      <c r="K455" s="1"/>
      <c r="L455" s="1"/>
      <c r="M455" s="1"/>
      <c r="N455" s="1"/>
    </row>
    <row r="456" spans="1:14" ht="18.75" customHeight="1">
      <c r="A456" s="13"/>
      <c r="B456" s="13"/>
      <c r="C456" s="32"/>
      <c r="D456" s="13"/>
      <c r="E456" s="14"/>
      <c r="F456" s="14"/>
      <c r="G456" s="1"/>
      <c r="H456" s="1"/>
      <c r="I456" s="1"/>
      <c r="J456" s="1"/>
      <c r="K456" s="1"/>
      <c r="L456" s="1"/>
      <c r="M456" s="1"/>
      <c r="N456" s="1"/>
    </row>
    <row r="457" spans="1:14" ht="18.75" customHeight="1">
      <c r="A457" s="13"/>
      <c r="B457" s="13"/>
      <c r="C457" s="32"/>
      <c r="D457" s="13"/>
      <c r="E457" s="14"/>
      <c r="F457" s="14"/>
      <c r="G457" s="1"/>
      <c r="H457" s="1"/>
      <c r="I457" s="1"/>
      <c r="J457" s="1"/>
      <c r="K457" s="1"/>
      <c r="L457" s="1"/>
      <c r="M457" s="1"/>
      <c r="N457" s="1"/>
    </row>
    <row r="458" spans="1:14" ht="18.75" customHeight="1">
      <c r="A458" s="13"/>
      <c r="B458" s="13"/>
      <c r="C458" s="32"/>
      <c r="D458" s="13"/>
      <c r="E458" s="14"/>
      <c r="F458" s="14"/>
      <c r="G458" s="1"/>
      <c r="H458" s="1"/>
      <c r="I458" s="1"/>
      <c r="J458" s="1"/>
      <c r="K458" s="1"/>
      <c r="L458" s="1"/>
      <c r="M458" s="1"/>
      <c r="N458" s="1"/>
    </row>
    <row r="459" spans="1:14" ht="18.75" customHeight="1">
      <c r="A459" s="13"/>
      <c r="B459" s="13"/>
      <c r="C459" s="32"/>
      <c r="D459" s="13"/>
      <c r="E459" s="14"/>
      <c r="F459" s="14"/>
      <c r="G459" s="1"/>
      <c r="H459" s="1"/>
      <c r="I459" s="1"/>
      <c r="J459" s="1"/>
      <c r="K459" s="1"/>
      <c r="L459" s="1"/>
      <c r="M459" s="1"/>
      <c r="N459" s="1"/>
    </row>
    <row r="460" spans="1:14" ht="18.75" customHeight="1">
      <c r="A460" s="13"/>
      <c r="B460" s="13"/>
      <c r="C460" s="32"/>
      <c r="D460" s="13"/>
      <c r="E460" s="14"/>
      <c r="F460" s="14"/>
      <c r="G460" s="1"/>
      <c r="H460" s="1"/>
      <c r="I460" s="1"/>
      <c r="J460" s="1"/>
      <c r="K460" s="1"/>
      <c r="L460" s="1"/>
      <c r="M460" s="1"/>
      <c r="N460" s="1"/>
    </row>
    <row r="461" spans="1:14" ht="18.75" customHeight="1">
      <c r="A461" s="13"/>
      <c r="B461" s="13"/>
      <c r="C461" s="32"/>
      <c r="D461" s="13"/>
      <c r="E461" s="14"/>
      <c r="F461" s="14"/>
      <c r="G461" s="1"/>
      <c r="H461" s="1"/>
      <c r="I461" s="1"/>
      <c r="J461" s="1"/>
      <c r="K461" s="1"/>
      <c r="L461" s="1"/>
      <c r="M461" s="1"/>
      <c r="N461" s="1"/>
    </row>
    <row r="462" spans="1:14" ht="18.75" customHeight="1">
      <c r="A462" s="13"/>
      <c r="B462" s="13"/>
      <c r="C462" s="32"/>
      <c r="D462" s="13"/>
      <c r="E462" s="14"/>
      <c r="F462" s="14"/>
      <c r="G462" s="1"/>
      <c r="H462" s="1"/>
      <c r="I462" s="1"/>
      <c r="J462" s="1"/>
      <c r="K462" s="1"/>
      <c r="L462" s="1"/>
      <c r="M462" s="1"/>
      <c r="N462" s="1"/>
    </row>
    <row r="463" spans="1:14" ht="18.75" customHeight="1">
      <c r="A463" s="13"/>
      <c r="B463" s="13"/>
      <c r="C463" s="32"/>
      <c r="D463" s="13"/>
      <c r="E463" s="14"/>
      <c r="F463" s="14"/>
      <c r="G463" s="1"/>
      <c r="H463" s="1"/>
      <c r="I463" s="1"/>
      <c r="J463" s="1"/>
      <c r="K463" s="1"/>
      <c r="L463" s="1"/>
      <c r="M463" s="1"/>
      <c r="N463" s="1"/>
    </row>
    <row r="464" spans="1:14" ht="18.75" customHeight="1">
      <c r="A464" s="13"/>
      <c r="B464" s="13"/>
      <c r="C464" s="32"/>
      <c r="D464" s="13"/>
      <c r="E464" s="14"/>
      <c r="F464" s="14"/>
      <c r="G464" s="1"/>
      <c r="H464" s="1"/>
      <c r="I464" s="1"/>
      <c r="J464" s="1"/>
      <c r="K464" s="1"/>
      <c r="L464" s="1"/>
      <c r="M464" s="1"/>
      <c r="N464" s="1"/>
    </row>
    <row r="465" spans="1:14" ht="18.75" customHeight="1">
      <c r="A465" s="13"/>
      <c r="B465" s="13"/>
      <c r="C465" s="32"/>
      <c r="D465" s="13"/>
      <c r="E465" s="14"/>
      <c r="F465" s="14"/>
      <c r="G465" s="1"/>
      <c r="H465" s="1"/>
      <c r="I465" s="1"/>
      <c r="J465" s="1"/>
      <c r="K465" s="1"/>
      <c r="L465" s="1"/>
      <c r="M465" s="1"/>
      <c r="N465" s="1"/>
    </row>
    <row r="466" spans="1:14" ht="18.75" customHeight="1">
      <c r="A466" s="13"/>
      <c r="B466" s="13"/>
      <c r="C466" s="32"/>
      <c r="D466" s="13"/>
      <c r="E466" s="14"/>
      <c r="F466" s="14"/>
      <c r="G466" s="1"/>
      <c r="H466" s="1"/>
      <c r="I466" s="1"/>
      <c r="J466" s="1"/>
      <c r="K466" s="1"/>
      <c r="L466" s="1"/>
      <c r="M466" s="1"/>
      <c r="N466" s="1"/>
    </row>
    <row r="467" spans="1:14" ht="18.75" customHeight="1">
      <c r="A467" s="13"/>
      <c r="B467" s="13"/>
      <c r="C467" s="32"/>
      <c r="D467" s="13"/>
      <c r="E467" s="14"/>
      <c r="F467" s="14"/>
      <c r="G467" s="1"/>
      <c r="H467" s="1"/>
      <c r="I467" s="1"/>
      <c r="J467" s="1"/>
      <c r="K467" s="1"/>
      <c r="L467" s="1"/>
      <c r="M467" s="1"/>
      <c r="N467" s="1"/>
    </row>
    <row r="468" spans="1:14" ht="18.75" customHeight="1">
      <c r="A468" s="13"/>
      <c r="B468" s="13"/>
      <c r="C468" s="32"/>
      <c r="D468" s="13"/>
      <c r="E468" s="14"/>
      <c r="F468" s="14"/>
      <c r="G468" s="1"/>
      <c r="H468" s="1"/>
      <c r="I468" s="1"/>
      <c r="J468" s="1"/>
      <c r="K468" s="1"/>
      <c r="L468" s="1"/>
      <c r="M468" s="1"/>
      <c r="N468" s="1"/>
    </row>
    <row r="469" spans="1:14" ht="18.75" customHeight="1">
      <c r="A469" s="13"/>
      <c r="B469" s="13"/>
      <c r="C469" s="32"/>
      <c r="D469" s="13"/>
      <c r="E469" s="14"/>
      <c r="F469" s="14"/>
      <c r="G469" s="1"/>
      <c r="H469" s="1"/>
      <c r="I469" s="1"/>
      <c r="J469" s="1"/>
      <c r="K469" s="1"/>
      <c r="L469" s="1"/>
      <c r="M469" s="1"/>
      <c r="N469" s="1"/>
    </row>
    <row r="470" spans="1:14" ht="18.75" customHeight="1">
      <c r="A470" s="13"/>
      <c r="B470" s="13"/>
      <c r="C470" s="32"/>
      <c r="D470" s="13"/>
      <c r="E470" s="14"/>
      <c r="F470" s="14"/>
      <c r="G470" s="1"/>
      <c r="H470" s="1"/>
      <c r="I470" s="1"/>
      <c r="J470" s="1"/>
      <c r="K470" s="1"/>
      <c r="L470" s="1"/>
      <c r="M470" s="1"/>
      <c r="N470" s="1"/>
    </row>
    <row r="471" spans="1:14" ht="18.75" customHeight="1">
      <c r="A471" s="13"/>
      <c r="B471" s="13"/>
      <c r="C471" s="32"/>
      <c r="D471" s="13"/>
      <c r="E471" s="14"/>
      <c r="F471" s="14"/>
      <c r="G471" s="1"/>
      <c r="H471" s="1"/>
      <c r="I471" s="1"/>
      <c r="J471" s="1"/>
      <c r="K471" s="1"/>
      <c r="L471" s="1"/>
      <c r="M471" s="1"/>
      <c r="N471" s="1"/>
    </row>
    <row r="472" spans="1:14" ht="18.75" customHeight="1">
      <c r="A472" s="13"/>
      <c r="B472" s="13"/>
      <c r="C472" s="32"/>
      <c r="D472" s="13"/>
      <c r="E472" s="14"/>
      <c r="F472" s="14"/>
      <c r="G472" s="1"/>
      <c r="H472" s="1"/>
      <c r="I472" s="1"/>
      <c r="J472" s="1"/>
      <c r="K472" s="1"/>
      <c r="L472" s="1"/>
      <c r="M472" s="1"/>
      <c r="N472" s="1"/>
    </row>
    <row r="473" spans="1:14" ht="18.75" customHeight="1">
      <c r="A473" s="13"/>
      <c r="B473" s="13"/>
      <c r="C473" s="32"/>
      <c r="D473" s="13"/>
      <c r="E473" s="14"/>
      <c r="F473" s="14"/>
      <c r="G473" s="1"/>
      <c r="H473" s="1"/>
      <c r="I473" s="1"/>
      <c r="J473" s="1"/>
      <c r="K473" s="1"/>
      <c r="L473" s="1"/>
      <c r="M473" s="1"/>
      <c r="N473" s="1"/>
    </row>
    <row r="474" spans="1:14" ht="18.75" customHeight="1">
      <c r="A474" s="13"/>
      <c r="B474" s="13"/>
      <c r="C474" s="32"/>
      <c r="D474" s="13"/>
      <c r="E474" s="14"/>
      <c r="F474" s="14"/>
      <c r="G474" s="1"/>
      <c r="H474" s="1"/>
      <c r="I474" s="1"/>
      <c r="J474" s="1"/>
      <c r="K474" s="1"/>
      <c r="L474" s="1"/>
      <c r="M474" s="1"/>
      <c r="N474" s="1"/>
    </row>
    <row r="475" spans="1:14" ht="18.75" customHeight="1">
      <c r="A475" s="13"/>
      <c r="B475" s="13"/>
      <c r="C475" s="32"/>
      <c r="D475" s="13"/>
      <c r="E475" s="14"/>
      <c r="F475" s="14"/>
      <c r="G475" s="1"/>
      <c r="H475" s="1"/>
      <c r="I475" s="1"/>
      <c r="J475" s="1"/>
      <c r="K475" s="1"/>
      <c r="L475" s="1"/>
      <c r="M475" s="1"/>
      <c r="N475" s="1"/>
    </row>
    <row r="476" spans="1:14" ht="18.75" customHeight="1">
      <c r="A476" s="13"/>
      <c r="B476" s="13"/>
      <c r="C476" s="32"/>
      <c r="D476" s="13"/>
      <c r="E476" s="14"/>
      <c r="F476" s="14"/>
      <c r="G476" s="1"/>
      <c r="H476" s="1"/>
      <c r="I476" s="1"/>
      <c r="J476" s="1"/>
      <c r="K476" s="1"/>
      <c r="L476" s="1"/>
      <c r="M476" s="1"/>
      <c r="N476" s="1"/>
    </row>
    <row r="477" spans="1:14" ht="18.75" customHeight="1">
      <c r="A477" s="13"/>
      <c r="B477" s="13"/>
      <c r="C477" s="32"/>
      <c r="D477" s="13"/>
      <c r="E477" s="14"/>
      <c r="F477" s="14"/>
      <c r="G477" s="1"/>
      <c r="H477" s="1"/>
      <c r="I477" s="1"/>
      <c r="J477" s="1"/>
      <c r="K477" s="1"/>
      <c r="L477" s="1"/>
      <c r="M477" s="1"/>
      <c r="N477" s="1"/>
    </row>
    <row r="478" spans="1:14" ht="18.75" customHeight="1">
      <c r="A478" s="13"/>
      <c r="B478" s="13"/>
      <c r="C478" s="32"/>
      <c r="D478" s="13"/>
      <c r="E478" s="14"/>
      <c r="F478" s="14"/>
      <c r="G478" s="1"/>
      <c r="H478" s="1"/>
      <c r="I478" s="1"/>
      <c r="J478" s="1"/>
      <c r="K478" s="1"/>
      <c r="L478" s="1"/>
      <c r="M478" s="1"/>
      <c r="N478" s="1"/>
    </row>
    <row r="479" spans="1:14" ht="18.75" customHeight="1">
      <c r="A479" s="13"/>
      <c r="B479" s="13"/>
      <c r="C479" s="32"/>
      <c r="D479" s="13"/>
      <c r="E479" s="14"/>
      <c r="F479" s="14"/>
      <c r="G479" s="1"/>
      <c r="H479" s="1"/>
      <c r="I479" s="1"/>
      <c r="J479" s="1"/>
      <c r="K479" s="1"/>
      <c r="L479" s="1"/>
      <c r="M479" s="1"/>
      <c r="N479" s="1"/>
    </row>
    <row r="480" spans="1:14" ht="18.75" customHeight="1">
      <c r="A480" s="13"/>
      <c r="B480" s="13"/>
      <c r="C480" s="32"/>
      <c r="D480" s="13"/>
      <c r="E480" s="14"/>
      <c r="F480" s="14"/>
      <c r="G480" s="1"/>
      <c r="H480" s="1"/>
      <c r="I480" s="1"/>
      <c r="J480" s="1"/>
      <c r="K480" s="1"/>
      <c r="L480" s="1"/>
      <c r="M480" s="1"/>
      <c r="N480" s="1"/>
    </row>
    <row r="481" spans="1:14" ht="18.75" customHeight="1">
      <c r="A481" s="13"/>
      <c r="B481" s="13"/>
      <c r="C481" s="32"/>
      <c r="D481" s="13"/>
      <c r="E481" s="14"/>
      <c r="F481" s="14"/>
      <c r="G481" s="1"/>
      <c r="H481" s="1"/>
      <c r="I481" s="1"/>
      <c r="J481" s="1"/>
      <c r="K481" s="1"/>
      <c r="L481" s="1"/>
      <c r="M481" s="1"/>
      <c r="N481" s="1"/>
    </row>
    <row r="482" spans="1:14" ht="18.75" customHeight="1">
      <c r="A482" s="13"/>
      <c r="B482" s="13"/>
      <c r="C482" s="32"/>
      <c r="D482" s="13"/>
      <c r="E482" s="14"/>
      <c r="F482" s="14"/>
      <c r="G482" s="1"/>
      <c r="H482" s="1"/>
      <c r="I482" s="1"/>
      <c r="J482" s="1"/>
      <c r="K482" s="1"/>
      <c r="L482" s="1"/>
      <c r="M482" s="1"/>
      <c r="N482" s="1"/>
    </row>
    <row r="483" spans="1:14" ht="18.75" customHeight="1">
      <c r="A483" s="13"/>
      <c r="B483" s="13"/>
      <c r="C483" s="32"/>
      <c r="D483" s="13"/>
      <c r="E483" s="14"/>
      <c r="F483" s="14"/>
      <c r="G483" s="1"/>
      <c r="H483" s="1"/>
      <c r="I483" s="1"/>
      <c r="J483" s="1"/>
      <c r="K483" s="1"/>
      <c r="L483" s="1"/>
      <c r="M483" s="1"/>
      <c r="N483" s="1"/>
    </row>
    <row r="484" spans="1:14" ht="18.75" customHeight="1">
      <c r="A484" s="13"/>
      <c r="B484" s="13"/>
      <c r="C484" s="32"/>
      <c r="D484" s="13"/>
      <c r="E484" s="14"/>
      <c r="F484" s="14"/>
      <c r="G484" s="1"/>
      <c r="H484" s="1"/>
      <c r="I484" s="1"/>
      <c r="J484" s="1"/>
      <c r="K484" s="1"/>
      <c r="L484" s="1"/>
      <c r="M484" s="1"/>
      <c r="N484" s="1"/>
    </row>
    <row r="485" spans="1:14" ht="18.75" customHeight="1">
      <c r="A485" s="13"/>
      <c r="B485" s="13"/>
      <c r="C485" s="32"/>
      <c r="D485" s="13"/>
      <c r="E485" s="14"/>
      <c r="F485" s="14"/>
      <c r="G485" s="1"/>
      <c r="H485" s="1"/>
      <c r="I485" s="1"/>
      <c r="J485" s="1"/>
      <c r="K485" s="1"/>
      <c r="L485" s="1"/>
      <c r="M485" s="1"/>
      <c r="N485" s="1"/>
    </row>
    <row r="486" spans="1:14" ht="18.75" customHeight="1">
      <c r="A486" s="13"/>
      <c r="B486" s="13"/>
      <c r="C486" s="32"/>
      <c r="D486" s="13"/>
      <c r="E486" s="14"/>
      <c r="F486" s="14"/>
      <c r="G486" s="1"/>
      <c r="H486" s="1"/>
      <c r="I486" s="1"/>
      <c r="J486" s="1"/>
      <c r="K486" s="1"/>
      <c r="L486" s="1"/>
      <c r="M486" s="1"/>
      <c r="N486" s="1"/>
    </row>
    <row r="487" spans="1:14" ht="18.75" customHeight="1">
      <c r="A487" s="13"/>
      <c r="B487" s="13"/>
      <c r="C487" s="32"/>
      <c r="D487" s="13"/>
      <c r="E487" s="14"/>
      <c r="F487" s="14"/>
      <c r="G487" s="1"/>
      <c r="H487" s="1"/>
      <c r="I487" s="1"/>
      <c r="J487" s="1"/>
      <c r="K487" s="1"/>
      <c r="L487" s="1"/>
      <c r="M487" s="1"/>
      <c r="N487" s="1"/>
    </row>
    <row r="488" spans="1:14" ht="18.75" customHeight="1">
      <c r="A488" s="13"/>
      <c r="B488" s="13"/>
      <c r="C488" s="32"/>
      <c r="D488" s="13"/>
      <c r="E488" s="14"/>
      <c r="F488" s="14"/>
      <c r="G488" s="1"/>
      <c r="H488" s="1"/>
      <c r="I488" s="1"/>
      <c r="J488" s="1"/>
      <c r="K488" s="1"/>
      <c r="L488" s="1"/>
      <c r="M488" s="1"/>
      <c r="N488" s="1"/>
    </row>
    <row r="489" spans="1:14" ht="18.75" customHeight="1">
      <c r="A489" s="13"/>
      <c r="B489" s="13"/>
      <c r="C489" s="32"/>
      <c r="D489" s="13"/>
      <c r="E489" s="14"/>
      <c r="F489" s="14"/>
      <c r="G489" s="1"/>
      <c r="H489" s="1"/>
      <c r="I489" s="1"/>
      <c r="J489" s="1"/>
      <c r="K489" s="1"/>
      <c r="L489" s="1"/>
      <c r="M489" s="1"/>
      <c r="N489" s="1"/>
    </row>
    <row r="490" spans="1:14" ht="18.75" customHeight="1">
      <c r="A490" s="13"/>
      <c r="B490" s="13"/>
      <c r="C490" s="32"/>
      <c r="D490" s="13"/>
      <c r="E490" s="14"/>
      <c r="F490" s="14"/>
      <c r="G490" s="1"/>
      <c r="H490" s="1"/>
      <c r="I490" s="1"/>
      <c r="J490" s="1"/>
      <c r="K490" s="1"/>
      <c r="L490" s="1"/>
      <c r="M490" s="1"/>
      <c r="N490" s="1"/>
    </row>
    <row r="491" spans="1:14" ht="18.75" customHeight="1">
      <c r="A491" s="13"/>
      <c r="B491" s="13"/>
      <c r="C491" s="32"/>
      <c r="D491" s="13"/>
      <c r="E491" s="14"/>
      <c r="F491" s="14"/>
      <c r="G491" s="1"/>
      <c r="H491" s="1"/>
      <c r="I491" s="1"/>
      <c r="J491" s="1"/>
      <c r="K491" s="1"/>
      <c r="L491" s="1"/>
      <c r="M491" s="1"/>
      <c r="N491" s="1"/>
    </row>
    <row r="492" spans="1:14" ht="18.75" customHeight="1">
      <c r="A492" s="13"/>
      <c r="B492" s="13"/>
      <c r="C492" s="32"/>
      <c r="D492" s="13"/>
      <c r="E492" s="14"/>
      <c r="F492" s="14"/>
      <c r="G492" s="1"/>
      <c r="H492" s="1"/>
      <c r="I492" s="1"/>
      <c r="J492" s="1"/>
      <c r="K492" s="1"/>
      <c r="L492" s="1"/>
      <c r="M492" s="1"/>
      <c r="N492" s="1"/>
    </row>
    <row r="493" spans="1:14" ht="18.75" customHeight="1">
      <c r="A493" s="13"/>
      <c r="B493" s="13"/>
      <c r="C493" s="32"/>
      <c r="D493" s="13"/>
      <c r="E493" s="14"/>
      <c r="F493" s="14"/>
      <c r="G493" s="1"/>
      <c r="H493" s="1"/>
      <c r="I493" s="1"/>
      <c r="J493" s="1"/>
      <c r="K493" s="1"/>
      <c r="L493" s="1"/>
      <c r="M493" s="1"/>
      <c r="N493" s="1"/>
    </row>
    <row r="494" spans="1:14" ht="18.75" customHeight="1">
      <c r="A494" s="13"/>
      <c r="B494" s="13"/>
      <c r="C494" s="32"/>
      <c r="D494" s="13"/>
      <c r="E494" s="14"/>
      <c r="F494" s="14"/>
      <c r="G494" s="1"/>
      <c r="H494" s="1"/>
      <c r="I494" s="1"/>
      <c r="J494" s="1"/>
      <c r="K494" s="1"/>
      <c r="L494" s="1"/>
      <c r="M494" s="1"/>
      <c r="N494" s="1"/>
    </row>
    <row r="495" spans="1:14" ht="18.75" customHeight="1">
      <c r="A495" s="13"/>
      <c r="B495" s="13"/>
      <c r="C495" s="32"/>
      <c r="D495" s="13"/>
      <c r="E495" s="14"/>
      <c r="F495" s="14"/>
      <c r="G495" s="1"/>
      <c r="H495" s="1"/>
      <c r="I495" s="1"/>
      <c r="J495" s="1"/>
      <c r="K495" s="1"/>
      <c r="L495" s="1"/>
      <c r="M495" s="1"/>
      <c r="N495" s="1"/>
    </row>
    <row r="496" spans="1:14" ht="18.75" customHeight="1">
      <c r="A496" s="13"/>
      <c r="B496" s="13"/>
      <c r="C496" s="32"/>
      <c r="D496" s="13"/>
      <c r="E496" s="14"/>
      <c r="F496" s="14"/>
      <c r="G496" s="1"/>
      <c r="H496" s="1"/>
      <c r="I496" s="1"/>
      <c r="J496" s="1"/>
      <c r="K496" s="1"/>
      <c r="L496" s="1"/>
      <c r="M496" s="1"/>
      <c r="N496" s="1"/>
    </row>
    <row r="497" spans="1:14" ht="18.75" customHeight="1">
      <c r="A497" s="13"/>
      <c r="B497" s="13"/>
      <c r="C497" s="32"/>
      <c r="D497" s="13"/>
      <c r="E497" s="14"/>
      <c r="F497" s="14"/>
      <c r="G497" s="1"/>
      <c r="H497" s="1"/>
      <c r="I497" s="1"/>
      <c r="J497" s="1"/>
      <c r="K497" s="1"/>
      <c r="L497" s="1"/>
      <c r="M497" s="1"/>
      <c r="N497" s="1"/>
    </row>
    <row r="498" spans="1:14" ht="18.75" customHeight="1">
      <c r="A498" s="13"/>
      <c r="B498" s="13"/>
      <c r="C498" s="32"/>
      <c r="D498" s="13"/>
      <c r="E498" s="14"/>
      <c r="F498" s="14"/>
      <c r="G498" s="1"/>
      <c r="H498" s="1"/>
      <c r="I498" s="1"/>
      <c r="J498" s="1"/>
      <c r="K498" s="1"/>
      <c r="L498" s="1"/>
      <c r="M498" s="1"/>
      <c r="N498" s="1"/>
    </row>
    <row r="499" spans="1:14" ht="18.75" customHeight="1">
      <c r="A499" s="13"/>
      <c r="B499" s="13"/>
      <c r="C499" s="32"/>
      <c r="D499" s="13"/>
      <c r="E499" s="14"/>
      <c r="F499" s="14"/>
      <c r="G499" s="1"/>
      <c r="H499" s="1"/>
      <c r="I499" s="1"/>
      <c r="J499" s="1"/>
      <c r="K499" s="1"/>
      <c r="L499" s="1"/>
      <c r="M499" s="1"/>
      <c r="N499" s="1"/>
    </row>
    <row r="500" spans="1:14" ht="18.75" customHeight="1">
      <c r="A500" s="13"/>
      <c r="B500" s="13"/>
      <c r="C500" s="32"/>
      <c r="D500" s="13"/>
      <c r="E500" s="14"/>
      <c r="F500" s="14"/>
      <c r="G500" s="1"/>
      <c r="H500" s="1"/>
      <c r="I500" s="1"/>
      <c r="J500" s="1"/>
      <c r="K500" s="1"/>
      <c r="L500" s="1"/>
      <c r="M500" s="1"/>
      <c r="N500" s="1"/>
    </row>
    <row r="501" spans="1:14" ht="18.75" customHeight="1">
      <c r="A501" s="13"/>
      <c r="B501" s="13"/>
      <c r="C501" s="32"/>
      <c r="D501" s="13"/>
      <c r="E501" s="14"/>
      <c r="F501" s="14"/>
      <c r="G501" s="1"/>
      <c r="H501" s="1"/>
      <c r="I501" s="1"/>
      <c r="J501" s="1"/>
      <c r="K501" s="1"/>
      <c r="L501" s="1"/>
      <c r="M501" s="1"/>
      <c r="N501" s="1"/>
    </row>
    <row r="502" spans="1:14" ht="18.75" customHeight="1">
      <c r="A502" s="13"/>
      <c r="B502" s="13"/>
      <c r="C502" s="32"/>
      <c r="D502" s="13"/>
      <c r="E502" s="14"/>
      <c r="F502" s="14"/>
      <c r="G502" s="1"/>
      <c r="H502" s="1"/>
      <c r="I502" s="1"/>
      <c r="J502" s="1"/>
      <c r="K502" s="1"/>
      <c r="L502" s="1"/>
      <c r="M502" s="1"/>
      <c r="N502" s="1"/>
    </row>
    <row r="503" spans="1:14" ht="18.75" customHeight="1">
      <c r="A503" s="13"/>
      <c r="B503" s="13"/>
      <c r="C503" s="32"/>
      <c r="D503" s="13"/>
      <c r="E503" s="14"/>
      <c r="F503" s="14"/>
      <c r="G503" s="1"/>
      <c r="H503" s="1"/>
      <c r="I503" s="1"/>
      <c r="J503" s="1"/>
      <c r="K503" s="1"/>
      <c r="L503" s="1"/>
      <c r="M503" s="1"/>
      <c r="N503" s="1"/>
    </row>
    <row r="504" spans="1:14" ht="18.75" customHeight="1">
      <c r="A504" s="13"/>
      <c r="B504" s="13"/>
      <c r="C504" s="32"/>
      <c r="D504" s="13"/>
      <c r="E504" s="14"/>
      <c r="F504" s="14"/>
      <c r="G504" s="1"/>
      <c r="H504" s="1"/>
      <c r="I504" s="1"/>
      <c r="J504" s="1"/>
      <c r="K504" s="1"/>
      <c r="L504" s="1"/>
      <c r="M504" s="1"/>
      <c r="N504" s="1"/>
    </row>
    <row r="505" spans="1:14" ht="18.75" customHeight="1">
      <c r="A505" s="13"/>
      <c r="B505" s="13"/>
      <c r="C505" s="32"/>
      <c r="D505" s="13"/>
      <c r="E505" s="14"/>
      <c r="F505" s="14"/>
      <c r="G505" s="1"/>
      <c r="H505" s="1"/>
      <c r="I505" s="1"/>
      <c r="J505" s="1"/>
      <c r="K505" s="1"/>
      <c r="L505" s="1"/>
      <c r="M505" s="1"/>
      <c r="N505" s="1"/>
    </row>
    <row r="506" spans="1:14" ht="18.75" customHeight="1">
      <c r="A506" s="13"/>
      <c r="B506" s="13"/>
      <c r="C506" s="32"/>
      <c r="D506" s="13"/>
      <c r="E506" s="14"/>
      <c r="F506" s="14"/>
      <c r="G506" s="1"/>
      <c r="H506" s="1"/>
      <c r="I506" s="1"/>
      <c r="J506" s="1"/>
      <c r="K506" s="1"/>
      <c r="L506" s="1"/>
      <c r="M506" s="1"/>
      <c r="N506" s="1"/>
    </row>
    <row r="507" spans="1:14" ht="18.75" customHeight="1">
      <c r="A507" s="13"/>
      <c r="B507" s="13"/>
      <c r="C507" s="32"/>
      <c r="D507" s="13"/>
      <c r="E507" s="14"/>
      <c r="F507" s="14"/>
      <c r="G507" s="1"/>
      <c r="H507" s="1"/>
      <c r="I507" s="1"/>
      <c r="J507" s="1"/>
      <c r="K507" s="1"/>
      <c r="L507" s="1"/>
      <c r="M507" s="1"/>
      <c r="N507" s="1"/>
    </row>
    <row r="508" spans="1:14" ht="18.75" customHeight="1">
      <c r="A508" s="13"/>
      <c r="B508" s="13"/>
      <c r="C508" s="32"/>
      <c r="D508" s="13"/>
      <c r="E508" s="14"/>
      <c r="F508" s="14"/>
      <c r="G508" s="1"/>
      <c r="H508" s="1"/>
      <c r="I508" s="1"/>
      <c r="J508" s="1"/>
      <c r="K508" s="1"/>
      <c r="L508" s="1"/>
      <c r="M508" s="1"/>
      <c r="N508" s="1"/>
    </row>
    <row r="509" spans="1:14" ht="18.75" customHeight="1">
      <c r="A509" s="13"/>
      <c r="B509" s="13"/>
      <c r="C509" s="32"/>
      <c r="D509" s="13"/>
      <c r="E509" s="14"/>
      <c r="F509" s="14"/>
      <c r="G509" s="1"/>
      <c r="H509" s="1"/>
      <c r="I509" s="1"/>
      <c r="J509" s="1"/>
      <c r="K509" s="1"/>
      <c r="L509" s="1"/>
      <c r="M509" s="1"/>
      <c r="N509" s="1"/>
    </row>
    <row r="510" spans="1:14" ht="18.75" customHeight="1">
      <c r="A510" s="13"/>
      <c r="B510" s="13"/>
      <c r="C510" s="32"/>
      <c r="D510" s="13"/>
      <c r="E510" s="14"/>
      <c r="F510" s="14"/>
      <c r="G510" s="1"/>
      <c r="H510" s="1"/>
      <c r="I510" s="1"/>
      <c r="J510" s="1"/>
      <c r="K510" s="1"/>
      <c r="L510" s="1"/>
      <c r="M510" s="1"/>
      <c r="N510" s="1"/>
    </row>
    <row r="511" spans="1:14" ht="18.75" customHeight="1">
      <c r="A511" s="13"/>
      <c r="B511" s="13"/>
      <c r="C511" s="32"/>
      <c r="D511" s="13"/>
      <c r="E511" s="14"/>
      <c r="F511" s="14"/>
      <c r="G511" s="1"/>
      <c r="H511" s="1"/>
      <c r="I511" s="1"/>
      <c r="J511" s="1"/>
      <c r="K511" s="1"/>
      <c r="L511" s="1"/>
      <c r="M511" s="1"/>
      <c r="N511" s="1"/>
    </row>
    <row r="512" spans="1:14" ht="18.75" customHeight="1">
      <c r="A512" s="13"/>
      <c r="B512" s="13"/>
      <c r="C512" s="32"/>
      <c r="D512" s="13"/>
      <c r="E512" s="14"/>
      <c r="F512" s="14"/>
      <c r="G512" s="1"/>
      <c r="H512" s="1"/>
      <c r="I512" s="1"/>
      <c r="J512" s="1"/>
      <c r="K512" s="1"/>
      <c r="L512" s="1"/>
      <c r="M512" s="1"/>
      <c r="N512" s="1"/>
    </row>
    <row r="513" spans="1:14" ht="18.75" customHeight="1">
      <c r="A513" s="13"/>
      <c r="B513" s="13"/>
      <c r="C513" s="32"/>
      <c r="D513" s="13"/>
      <c r="E513" s="14"/>
      <c r="F513" s="14"/>
      <c r="G513" s="1"/>
      <c r="H513" s="1"/>
      <c r="I513" s="1"/>
      <c r="J513" s="1"/>
      <c r="K513" s="1"/>
      <c r="L513" s="1"/>
      <c r="M513" s="1"/>
      <c r="N513" s="1"/>
    </row>
    <row r="514" spans="1:14" ht="18.75" customHeight="1">
      <c r="A514" s="13"/>
      <c r="B514" s="13"/>
      <c r="C514" s="32"/>
      <c r="D514" s="13"/>
      <c r="E514" s="14"/>
      <c r="F514" s="14"/>
      <c r="G514" s="1"/>
      <c r="H514" s="1"/>
      <c r="I514" s="1"/>
      <c r="J514" s="1"/>
      <c r="K514" s="1"/>
      <c r="L514" s="1"/>
      <c r="M514" s="1"/>
      <c r="N514" s="1"/>
    </row>
    <row r="515" spans="1:14" ht="18.75" customHeight="1">
      <c r="A515" s="13"/>
      <c r="B515" s="13"/>
      <c r="C515" s="32"/>
      <c r="D515" s="13"/>
      <c r="E515" s="14"/>
      <c r="F515" s="14"/>
      <c r="G515" s="1"/>
      <c r="H515" s="1"/>
      <c r="I515" s="1"/>
      <c r="J515" s="1"/>
      <c r="K515" s="1"/>
      <c r="L515" s="1"/>
      <c r="M515" s="1"/>
      <c r="N515" s="1"/>
    </row>
    <row r="516" spans="1:14" ht="18.75" customHeight="1">
      <c r="A516" s="13"/>
      <c r="B516" s="13"/>
      <c r="C516" s="32"/>
      <c r="D516" s="13"/>
      <c r="E516" s="14"/>
      <c r="F516" s="14"/>
      <c r="G516" s="1"/>
      <c r="H516" s="1"/>
      <c r="I516" s="1"/>
      <c r="J516" s="1"/>
      <c r="K516" s="1"/>
      <c r="L516" s="1"/>
      <c r="M516" s="1"/>
      <c r="N516" s="1"/>
    </row>
    <row r="517" spans="1:14" ht="18.75" customHeight="1">
      <c r="A517" s="13"/>
      <c r="B517" s="13"/>
      <c r="C517" s="32"/>
      <c r="D517" s="13"/>
      <c r="E517" s="14"/>
      <c r="F517" s="14"/>
      <c r="G517" s="1"/>
      <c r="H517" s="1"/>
      <c r="I517" s="1"/>
      <c r="J517" s="1"/>
      <c r="K517" s="1"/>
      <c r="L517" s="1"/>
      <c r="M517" s="1"/>
      <c r="N517" s="1"/>
    </row>
    <row r="518" spans="1:14" ht="18.75" customHeight="1">
      <c r="A518" s="13"/>
      <c r="B518" s="13"/>
      <c r="C518" s="32"/>
      <c r="D518" s="13"/>
      <c r="E518" s="14"/>
      <c r="F518" s="14"/>
      <c r="G518" s="1"/>
      <c r="H518" s="1"/>
      <c r="I518" s="1"/>
      <c r="J518" s="1"/>
      <c r="K518" s="1"/>
      <c r="L518" s="1"/>
      <c r="M518" s="1"/>
      <c r="N518" s="1"/>
    </row>
    <row r="519" spans="1:14" ht="18.75" customHeight="1">
      <c r="A519" s="13"/>
      <c r="B519" s="13"/>
      <c r="C519" s="32"/>
      <c r="D519" s="13"/>
      <c r="E519" s="14"/>
      <c r="F519" s="14"/>
      <c r="G519" s="1"/>
      <c r="H519" s="1"/>
      <c r="I519" s="1"/>
      <c r="J519" s="1"/>
      <c r="K519" s="1"/>
      <c r="L519" s="1"/>
      <c r="M519" s="1"/>
      <c r="N519" s="1"/>
    </row>
    <row r="520" spans="1:14" ht="18.75" customHeight="1">
      <c r="A520" s="13"/>
      <c r="B520" s="13"/>
      <c r="C520" s="32"/>
      <c r="D520" s="13"/>
      <c r="E520" s="14"/>
      <c r="F520" s="14"/>
      <c r="G520" s="1"/>
      <c r="H520" s="1"/>
      <c r="I520" s="1"/>
      <c r="J520" s="1"/>
      <c r="K520" s="1"/>
      <c r="L520" s="1"/>
      <c r="M520" s="1"/>
      <c r="N520" s="1"/>
    </row>
    <row r="521" spans="1:14" ht="18.75" customHeight="1">
      <c r="A521" s="13"/>
      <c r="B521" s="13"/>
      <c r="C521" s="32"/>
      <c r="D521" s="13"/>
      <c r="E521" s="14"/>
      <c r="F521" s="14"/>
      <c r="G521" s="1"/>
      <c r="H521" s="1"/>
      <c r="I521" s="1"/>
      <c r="J521" s="1"/>
      <c r="K521" s="1"/>
      <c r="L521" s="1"/>
      <c r="M521" s="1"/>
      <c r="N521" s="1"/>
    </row>
    <row r="522" spans="1:14" ht="18.75" customHeight="1">
      <c r="A522" s="13"/>
      <c r="B522" s="13"/>
      <c r="C522" s="32"/>
      <c r="D522" s="13"/>
      <c r="E522" s="14"/>
      <c r="F522" s="14"/>
      <c r="G522" s="1"/>
      <c r="H522" s="1"/>
      <c r="I522" s="1"/>
      <c r="J522" s="1"/>
      <c r="K522" s="1"/>
      <c r="L522" s="1"/>
      <c r="M522" s="1"/>
      <c r="N522" s="1"/>
    </row>
    <row r="523" spans="1:14" ht="18.75" customHeight="1">
      <c r="A523" s="13"/>
      <c r="B523" s="13"/>
      <c r="C523" s="32"/>
      <c r="D523" s="13"/>
      <c r="E523" s="14"/>
      <c r="F523" s="14"/>
      <c r="G523" s="1"/>
      <c r="H523" s="1"/>
      <c r="I523" s="1"/>
      <c r="J523" s="1"/>
      <c r="K523" s="1"/>
      <c r="L523" s="1"/>
      <c r="M523" s="1"/>
      <c r="N523" s="1"/>
    </row>
    <row r="524" spans="1:14" ht="18.75" customHeight="1">
      <c r="A524" s="13"/>
      <c r="B524" s="13"/>
      <c r="C524" s="32"/>
      <c r="D524" s="13"/>
      <c r="E524" s="14"/>
      <c r="F524" s="14"/>
      <c r="G524" s="1"/>
      <c r="H524" s="1"/>
      <c r="I524" s="1"/>
      <c r="J524" s="1"/>
      <c r="K524" s="1"/>
      <c r="L524" s="1"/>
      <c r="M524" s="1"/>
      <c r="N524" s="1"/>
    </row>
    <row r="525" spans="1:14" ht="18.75" customHeight="1">
      <c r="A525" s="13"/>
      <c r="B525" s="13"/>
      <c r="C525" s="32"/>
      <c r="D525" s="13"/>
      <c r="E525" s="14"/>
      <c r="F525" s="14"/>
      <c r="G525" s="1"/>
      <c r="H525" s="1"/>
      <c r="I525" s="1"/>
      <c r="J525" s="1"/>
      <c r="K525" s="1"/>
      <c r="L525" s="1"/>
      <c r="M525" s="1"/>
      <c r="N525" s="1"/>
    </row>
    <row r="526" spans="1:14" ht="18.75" customHeight="1">
      <c r="A526" s="13"/>
      <c r="B526" s="13"/>
      <c r="C526" s="32"/>
      <c r="D526" s="13"/>
      <c r="E526" s="14"/>
      <c r="F526" s="14"/>
      <c r="G526" s="1"/>
      <c r="H526" s="1"/>
      <c r="I526" s="1"/>
      <c r="J526" s="1"/>
      <c r="K526" s="1"/>
      <c r="L526" s="1"/>
      <c r="M526" s="1"/>
      <c r="N526" s="1"/>
    </row>
    <row r="527" spans="1:14" ht="18.75" customHeight="1">
      <c r="A527" s="13"/>
      <c r="B527" s="13"/>
      <c r="C527" s="32"/>
      <c r="D527" s="13"/>
      <c r="E527" s="14"/>
      <c r="F527" s="14"/>
      <c r="G527" s="1"/>
      <c r="H527" s="1"/>
      <c r="I527" s="1"/>
      <c r="J527" s="1"/>
      <c r="K527" s="1"/>
      <c r="L527" s="1"/>
      <c r="M527" s="1"/>
      <c r="N527" s="1"/>
    </row>
    <row r="528" spans="1:14" ht="18.75" customHeight="1">
      <c r="A528" s="13"/>
      <c r="B528" s="13"/>
      <c r="C528" s="32"/>
      <c r="D528" s="13"/>
      <c r="E528" s="14"/>
      <c r="F528" s="14"/>
      <c r="G528" s="1"/>
      <c r="H528" s="1"/>
      <c r="I528" s="1"/>
      <c r="J528" s="1"/>
      <c r="K528" s="1"/>
      <c r="L528" s="1"/>
      <c r="M528" s="1"/>
      <c r="N528" s="1"/>
    </row>
    <row r="529" spans="1:14" ht="18.75" customHeight="1">
      <c r="A529" s="13"/>
      <c r="B529" s="13"/>
      <c r="C529" s="32"/>
      <c r="D529" s="13"/>
      <c r="E529" s="14"/>
      <c r="F529" s="14"/>
      <c r="G529" s="1"/>
      <c r="H529" s="1"/>
      <c r="I529" s="1"/>
      <c r="J529" s="1"/>
      <c r="K529" s="1"/>
      <c r="L529" s="1"/>
      <c r="M529" s="1"/>
      <c r="N529" s="1"/>
    </row>
    <row r="530" spans="1:14" ht="18.75" customHeight="1">
      <c r="A530" s="13"/>
      <c r="B530" s="13"/>
      <c r="C530" s="32"/>
      <c r="D530" s="13"/>
      <c r="E530" s="14"/>
      <c r="F530" s="14"/>
      <c r="G530" s="1"/>
      <c r="H530" s="1"/>
      <c r="I530" s="1"/>
      <c r="J530" s="1"/>
      <c r="K530" s="1"/>
      <c r="L530" s="1"/>
      <c r="M530" s="1"/>
      <c r="N530" s="1"/>
    </row>
    <row r="531" spans="1:14" ht="18.75" customHeight="1">
      <c r="A531" s="13"/>
      <c r="B531" s="13"/>
      <c r="C531" s="32"/>
      <c r="D531" s="13"/>
      <c r="E531" s="14"/>
      <c r="F531" s="14"/>
      <c r="G531" s="1"/>
      <c r="H531" s="1"/>
      <c r="I531" s="1"/>
      <c r="J531" s="1"/>
      <c r="K531" s="1"/>
      <c r="L531" s="1"/>
      <c r="M531" s="1"/>
      <c r="N531" s="1"/>
    </row>
    <row r="532" spans="1:14" ht="18.75" customHeight="1">
      <c r="A532" s="13"/>
      <c r="B532" s="13"/>
      <c r="C532" s="32"/>
      <c r="D532" s="13"/>
      <c r="E532" s="14"/>
      <c r="F532" s="14"/>
      <c r="G532" s="1"/>
      <c r="H532" s="1"/>
      <c r="I532" s="1"/>
      <c r="J532" s="1"/>
      <c r="K532" s="1"/>
      <c r="L532" s="1"/>
      <c r="M532" s="1"/>
      <c r="N532" s="1"/>
    </row>
    <row r="533" spans="1:14" ht="18.75" customHeight="1">
      <c r="A533" s="13"/>
      <c r="B533" s="13"/>
      <c r="C533" s="32"/>
      <c r="D533" s="13"/>
      <c r="E533" s="14"/>
      <c r="F533" s="14"/>
      <c r="G533" s="1"/>
      <c r="H533" s="1"/>
      <c r="I533" s="1"/>
      <c r="J533" s="1"/>
      <c r="K533" s="1"/>
      <c r="L533" s="1"/>
      <c r="M533" s="1"/>
      <c r="N533" s="1"/>
    </row>
    <row r="534" spans="1:14" ht="18.75" customHeight="1">
      <c r="A534" s="13"/>
      <c r="B534" s="13"/>
      <c r="C534" s="32"/>
      <c r="D534" s="13"/>
      <c r="E534" s="14"/>
      <c r="F534" s="14"/>
      <c r="G534" s="1"/>
      <c r="H534" s="1"/>
      <c r="I534" s="1"/>
      <c r="J534" s="1"/>
      <c r="K534" s="1"/>
      <c r="L534" s="1"/>
      <c r="M534" s="1"/>
      <c r="N534" s="1"/>
    </row>
    <row r="535" spans="1:14" ht="18.75" customHeight="1">
      <c r="A535" s="13"/>
      <c r="B535" s="13"/>
      <c r="C535" s="32"/>
      <c r="D535" s="13"/>
      <c r="E535" s="14"/>
      <c r="F535" s="14"/>
      <c r="G535" s="1"/>
      <c r="H535" s="1"/>
      <c r="I535" s="1"/>
      <c r="J535" s="1"/>
      <c r="K535" s="1"/>
      <c r="L535" s="1"/>
      <c r="M535" s="1"/>
      <c r="N535" s="1"/>
    </row>
    <row r="536" spans="1:14" ht="18.75" customHeight="1">
      <c r="A536" s="13"/>
      <c r="B536" s="13"/>
      <c r="C536" s="32"/>
      <c r="D536" s="13"/>
      <c r="E536" s="14"/>
      <c r="F536" s="14"/>
      <c r="G536" s="1"/>
      <c r="H536" s="1"/>
      <c r="I536" s="1"/>
      <c r="J536" s="1"/>
      <c r="K536" s="1"/>
      <c r="L536" s="1"/>
      <c r="M536" s="1"/>
      <c r="N536" s="1"/>
    </row>
    <row r="537" spans="1:14" ht="18.75" customHeight="1">
      <c r="A537" s="13"/>
      <c r="B537" s="13"/>
      <c r="C537" s="32"/>
      <c r="D537" s="13"/>
      <c r="E537" s="14"/>
      <c r="F537" s="14"/>
      <c r="G537" s="1"/>
      <c r="H537" s="1"/>
      <c r="I537" s="1"/>
      <c r="J537" s="1"/>
      <c r="K537" s="1"/>
      <c r="L537" s="1"/>
      <c r="M537" s="1"/>
      <c r="N537" s="1"/>
    </row>
    <row r="538" spans="1:14" ht="18.75" customHeight="1">
      <c r="A538" s="13"/>
      <c r="B538" s="13"/>
      <c r="C538" s="32"/>
      <c r="D538" s="13"/>
      <c r="E538" s="14"/>
      <c r="F538" s="14"/>
      <c r="G538" s="1"/>
      <c r="H538" s="1"/>
      <c r="I538" s="1"/>
      <c r="J538" s="1"/>
      <c r="K538" s="1"/>
      <c r="L538" s="1"/>
      <c r="M538" s="1"/>
      <c r="N538" s="1"/>
    </row>
    <row r="539" spans="1:14" ht="18.75" customHeight="1">
      <c r="A539" s="13"/>
      <c r="B539" s="13"/>
      <c r="C539" s="32"/>
      <c r="D539" s="13"/>
      <c r="E539" s="14"/>
      <c r="F539" s="14"/>
      <c r="G539" s="1"/>
      <c r="H539" s="1"/>
      <c r="I539" s="1"/>
      <c r="J539" s="1"/>
      <c r="K539" s="1"/>
      <c r="L539" s="1"/>
      <c r="M539" s="1"/>
      <c r="N539" s="1"/>
    </row>
    <row r="540" spans="1:14" ht="18.75" customHeight="1">
      <c r="A540" s="13"/>
      <c r="B540" s="13"/>
      <c r="C540" s="32"/>
      <c r="D540" s="13"/>
      <c r="E540" s="14"/>
      <c r="F540" s="14"/>
      <c r="G540" s="1"/>
      <c r="H540" s="1"/>
      <c r="I540" s="1"/>
      <c r="J540" s="1"/>
      <c r="K540" s="1"/>
      <c r="L540" s="1"/>
      <c r="M540" s="1"/>
      <c r="N540" s="1"/>
    </row>
    <row r="541" spans="1:14" ht="18.75" customHeight="1">
      <c r="A541" s="13"/>
      <c r="B541" s="13"/>
      <c r="C541" s="32"/>
      <c r="D541" s="13"/>
      <c r="E541" s="14"/>
      <c r="F541" s="14"/>
      <c r="G541" s="1"/>
      <c r="H541" s="1"/>
      <c r="I541" s="1"/>
      <c r="J541" s="1"/>
      <c r="K541" s="1"/>
      <c r="L541" s="1"/>
      <c r="M541" s="1"/>
      <c r="N541" s="1"/>
    </row>
    <row r="542" spans="1:14" ht="18.75" customHeight="1">
      <c r="A542" s="13"/>
      <c r="B542" s="13"/>
      <c r="C542" s="32"/>
      <c r="D542" s="13"/>
      <c r="E542" s="14"/>
      <c r="F542" s="14"/>
      <c r="G542" s="1"/>
      <c r="H542" s="1"/>
      <c r="I542" s="1"/>
      <c r="J542" s="1"/>
      <c r="K542" s="1"/>
      <c r="L542" s="1"/>
      <c r="M542" s="1"/>
      <c r="N542" s="1"/>
    </row>
    <row r="543" spans="1:14" ht="18.75" customHeight="1">
      <c r="A543" s="13"/>
      <c r="B543" s="13"/>
      <c r="C543" s="32"/>
      <c r="D543" s="13"/>
      <c r="E543" s="14"/>
      <c r="F543" s="14"/>
      <c r="G543" s="1"/>
      <c r="H543" s="1"/>
      <c r="I543" s="1"/>
      <c r="J543" s="1"/>
      <c r="K543" s="1"/>
      <c r="L543" s="1"/>
      <c r="M543" s="1"/>
      <c r="N543" s="1"/>
    </row>
    <row r="544" spans="1:14" ht="18.75" customHeight="1">
      <c r="A544" s="13"/>
      <c r="B544" s="13"/>
      <c r="C544" s="32"/>
      <c r="D544" s="13"/>
      <c r="E544" s="14"/>
      <c r="F544" s="14"/>
      <c r="G544" s="1"/>
      <c r="H544" s="1"/>
      <c r="I544" s="1"/>
      <c r="J544" s="1"/>
      <c r="K544" s="1"/>
      <c r="L544" s="1"/>
      <c r="M544" s="1"/>
      <c r="N544" s="1"/>
    </row>
    <row r="545" spans="1:14" ht="18.75" customHeight="1">
      <c r="A545" s="13"/>
      <c r="B545" s="13"/>
      <c r="C545" s="32"/>
      <c r="D545" s="13"/>
      <c r="E545" s="14"/>
      <c r="F545" s="14"/>
      <c r="G545" s="1"/>
      <c r="H545" s="1"/>
      <c r="I545" s="1"/>
      <c r="J545" s="1"/>
      <c r="K545" s="1"/>
      <c r="L545" s="1"/>
      <c r="M545" s="1"/>
      <c r="N545" s="1"/>
    </row>
    <row r="546" spans="1:14" ht="18.75" customHeight="1">
      <c r="A546" s="13"/>
      <c r="B546" s="13"/>
      <c r="C546" s="32"/>
      <c r="D546" s="13"/>
      <c r="E546" s="14"/>
      <c r="F546" s="14"/>
      <c r="G546" s="1"/>
      <c r="H546" s="1"/>
      <c r="I546" s="1"/>
      <c r="J546" s="1"/>
      <c r="K546" s="1"/>
      <c r="L546" s="1"/>
      <c r="M546" s="1"/>
      <c r="N546" s="1"/>
    </row>
    <row r="547" spans="1:14" ht="18.75" customHeight="1">
      <c r="A547" s="13"/>
      <c r="B547" s="13"/>
      <c r="C547" s="32"/>
      <c r="D547" s="13"/>
      <c r="E547" s="14"/>
      <c r="F547" s="14"/>
      <c r="G547" s="1"/>
      <c r="H547" s="1"/>
      <c r="I547" s="1"/>
      <c r="J547" s="1"/>
      <c r="K547" s="1"/>
      <c r="L547" s="1"/>
      <c r="M547" s="1"/>
      <c r="N547" s="1"/>
    </row>
    <row r="548" spans="1:14" ht="18.75" customHeight="1">
      <c r="A548" s="13"/>
      <c r="B548" s="13"/>
      <c r="C548" s="32"/>
      <c r="D548" s="13"/>
      <c r="E548" s="14"/>
      <c r="F548" s="14"/>
      <c r="G548" s="1"/>
      <c r="H548" s="1"/>
      <c r="I548" s="1"/>
      <c r="J548" s="1"/>
      <c r="K548" s="1"/>
      <c r="L548" s="1"/>
      <c r="M548" s="1"/>
      <c r="N548" s="1"/>
    </row>
    <row r="549" spans="1:14" ht="18.75" customHeight="1">
      <c r="A549" s="13"/>
      <c r="B549" s="13"/>
      <c r="C549" s="32"/>
      <c r="D549" s="13"/>
      <c r="E549" s="14"/>
      <c r="F549" s="14"/>
      <c r="G549" s="1"/>
      <c r="H549" s="1"/>
      <c r="I549" s="1"/>
      <c r="J549" s="1"/>
      <c r="K549" s="1"/>
      <c r="L549" s="1"/>
      <c r="M549" s="1"/>
      <c r="N549" s="1"/>
    </row>
    <row r="550" spans="1:14" ht="18.75" customHeight="1">
      <c r="A550" s="13"/>
      <c r="B550" s="13"/>
      <c r="C550" s="32"/>
      <c r="D550" s="13"/>
      <c r="E550" s="14"/>
      <c r="F550" s="14"/>
      <c r="G550" s="1"/>
      <c r="H550" s="1"/>
      <c r="I550" s="1"/>
      <c r="J550" s="1"/>
      <c r="K550" s="1"/>
      <c r="L550" s="1"/>
      <c r="M550" s="1"/>
      <c r="N550" s="1"/>
    </row>
    <row r="551" spans="1:14" ht="18.75" customHeight="1">
      <c r="A551" s="13"/>
      <c r="B551" s="13"/>
      <c r="C551" s="32"/>
      <c r="D551" s="13"/>
      <c r="E551" s="14"/>
      <c r="F551" s="14"/>
      <c r="G551" s="1"/>
      <c r="H551" s="1"/>
      <c r="I551" s="1"/>
      <c r="J551" s="1"/>
      <c r="K551" s="1"/>
      <c r="L551" s="1"/>
      <c r="M551" s="1"/>
      <c r="N551" s="1"/>
    </row>
    <row r="552" spans="1:14" ht="18.75" customHeight="1">
      <c r="A552" s="13"/>
      <c r="B552" s="13"/>
      <c r="C552" s="32"/>
      <c r="D552" s="13"/>
      <c r="E552" s="14"/>
      <c r="F552" s="14"/>
      <c r="G552" s="1"/>
      <c r="H552" s="1"/>
      <c r="I552" s="1"/>
      <c r="J552" s="1"/>
      <c r="K552" s="1"/>
      <c r="L552" s="1"/>
      <c r="M552" s="1"/>
      <c r="N552" s="1"/>
    </row>
    <row r="553" spans="1:14" ht="18.75" customHeight="1">
      <c r="A553" s="13"/>
      <c r="B553" s="13"/>
      <c r="C553" s="32"/>
      <c r="D553" s="13"/>
      <c r="E553" s="14"/>
      <c r="F553" s="14"/>
      <c r="G553" s="1"/>
      <c r="H553" s="1"/>
      <c r="I553" s="1"/>
      <c r="J553" s="1"/>
      <c r="K553" s="1"/>
      <c r="L553" s="1"/>
      <c r="M553" s="1"/>
      <c r="N553" s="1"/>
    </row>
    <row r="554" spans="1:14" ht="18.75" customHeight="1">
      <c r="A554" s="13"/>
      <c r="B554" s="13"/>
      <c r="C554" s="32"/>
      <c r="D554" s="13"/>
      <c r="E554" s="14"/>
      <c r="F554" s="14"/>
      <c r="G554" s="1"/>
      <c r="H554" s="1"/>
      <c r="I554" s="1"/>
      <c r="J554" s="1"/>
      <c r="K554" s="1"/>
      <c r="L554" s="1"/>
      <c r="M554" s="1"/>
      <c r="N554" s="1"/>
    </row>
    <row r="555" spans="1:14" ht="18.75" customHeight="1">
      <c r="A555" s="13"/>
      <c r="B555" s="13"/>
      <c r="C555" s="32"/>
      <c r="D555" s="13"/>
      <c r="E555" s="14"/>
      <c r="F555" s="14"/>
      <c r="G555" s="1"/>
      <c r="H555" s="1"/>
      <c r="I555" s="1"/>
      <c r="J555" s="1"/>
      <c r="K555" s="1"/>
      <c r="L555" s="1"/>
      <c r="M555" s="1"/>
      <c r="N555" s="1"/>
    </row>
    <row r="556" spans="1:14" ht="18.75" customHeight="1">
      <c r="A556" s="13"/>
      <c r="B556" s="13"/>
      <c r="C556" s="32"/>
      <c r="D556" s="13"/>
      <c r="E556" s="14"/>
      <c r="F556" s="14"/>
      <c r="G556" s="1"/>
      <c r="H556" s="1"/>
      <c r="I556" s="1"/>
      <c r="J556" s="1"/>
      <c r="K556" s="1"/>
      <c r="L556" s="1"/>
      <c r="M556" s="1"/>
      <c r="N556" s="1"/>
    </row>
    <row r="557" spans="1:14" ht="18.75" customHeight="1">
      <c r="A557" s="13"/>
      <c r="B557" s="13"/>
      <c r="C557" s="32"/>
      <c r="D557" s="13"/>
      <c r="E557" s="14"/>
      <c r="F557" s="14"/>
      <c r="G557" s="1"/>
      <c r="H557" s="1"/>
      <c r="I557" s="1"/>
      <c r="J557" s="1"/>
      <c r="K557" s="1"/>
      <c r="L557" s="1"/>
      <c r="M557" s="1"/>
      <c r="N557" s="1"/>
    </row>
    <row r="558" spans="1:14" ht="18.75" customHeight="1">
      <c r="A558" s="13"/>
      <c r="B558" s="13"/>
      <c r="C558" s="32"/>
      <c r="D558" s="13"/>
      <c r="E558" s="14"/>
      <c r="F558" s="14"/>
      <c r="G558" s="1"/>
      <c r="H558" s="1"/>
      <c r="I558" s="1"/>
      <c r="J558" s="1"/>
      <c r="K558" s="1"/>
      <c r="L558" s="1"/>
      <c r="M558" s="1"/>
      <c r="N558" s="1"/>
    </row>
    <row r="559" spans="1:14" ht="18.75" customHeight="1">
      <c r="A559" s="13"/>
      <c r="B559" s="13"/>
      <c r="C559" s="32"/>
      <c r="D559" s="13"/>
      <c r="E559" s="14"/>
      <c r="F559" s="14"/>
      <c r="G559" s="1"/>
      <c r="H559" s="1"/>
      <c r="I559" s="1"/>
      <c r="J559" s="1"/>
      <c r="K559" s="1"/>
      <c r="L559" s="1"/>
      <c r="M559" s="1"/>
      <c r="N559" s="1"/>
    </row>
    <row r="560" spans="1:14" ht="18.75" customHeight="1">
      <c r="A560" s="13"/>
      <c r="B560" s="13"/>
      <c r="C560" s="32"/>
      <c r="D560" s="13"/>
      <c r="E560" s="14"/>
      <c r="F560" s="14"/>
      <c r="G560" s="1"/>
      <c r="H560" s="1"/>
      <c r="I560" s="1"/>
      <c r="J560" s="1"/>
      <c r="K560" s="1"/>
      <c r="L560" s="1"/>
      <c r="M560" s="1"/>
      <c r="N560" s="1"/>
    </row>
    <row r="561" spans="1:14" ht="18.75" customHeight="1">
      <c r="A561" s="13"/>
      <c r="B561" s="13"/>
      <c r="C561" s="32"/>
      <c r="D561" s="13"/>
      <c r="E561" s="14"/>
      <c r="F561" s="14"/>
      <c r="G561" s="1"/>
      <c r="H561" s="1"/>
      <c r="I561" s="1"/>
      <c r="J561" s="1"/>
      <c r="K561" s="1"/>
      <c r="L561" s="1"/>
      <c r="M561" s="1"/>
      <c r="N561" s="1"/>
    </row>
    <row r="562" spans="1:14" ht="18.75" customHeight="1">
      <c r="A562" s="13"/>
      <c r="B562" s="13"/>
      <c r="C562" s="32"/>
      <c r="D562" s="13"/>
      <c r="E562" s="14"/>
      <c r="F562" s="14"/>
      <c r="G562" s="1"/>
      <c r="H562" s="1"/>
      <c r="I562" s="1"/>
      <c r="J562" s="1"/>
      <c r="K562" s="1"/>
      <c r="L562" s="1"/>
      <c r="M562" s="1"/>
      <c r="N562" s="1"/>
    </row>
    <row r="563" spans="1:14" ht="18.75" customHeight="1">
      <c r="A563" s="13"/>
      <c r="B563" s="13"/>
      <c r="C563" s="32"/>
      <c r="D563" s="13"/>
      <c r="E563" s="14"/>
      <c r="F563" s="14"/>
      <c r="G563" s="1"/>
      <c r="H563" s="1"/>
      <c r="I563" s="1"/>
      <c r="J563" s="1"/>
      <c r="K563" s="1"/>
      <c r="L563" s="1"/>
      <c r="M563" s="1"/>
      <c r="N563" s="1"/>
    </row>
    <row r="564" spans="1:14" ht="18.75" customHeight="1">
      <c r="A564" s="13"/>
      <c r="B564" s="13"/>
      <c r="C564" s="32"/>
      <c r="D564" s="13"/>
      <c r="E564" s="14"/>
      <c r="F564" s="14"/>
      <c r="G564" s="1"/>
      <c r="H564" s="1"/>
      <c r="I564" s="1"/>
      <c r="J564" s="1"/>
      <c r="K564" s="1"/>
      <c r="L564" s="1"/>
      <c r="M564" s="1"/>
      <c r="N564" s="1"/>
    </row>
    <row r="565" spans="1:14" ht="18.75" customHeight="1">
      <c r="A565" s="13"/>
      <c r="B565" s="13"/>
      <c r="C565" s="32"/>
      <c r="D565" s="13"/>
      <c r="E565" s="14"/>
      <c r="F565" s="14"/>
      <c r="G565" s="1"/>
      <c r="H565" s="1"/>
      <c r="I565" s="1"/>
      <c r="J565" s="1"/>
      <c r="K565" s="1"/>
      <c r="L565" s="1"/>
      <c r="M565" s="1"/>
      <c r="N565" s="1"/>
    </row>
    <row r="566" spans="1:14" ht="18.75" customHeight="1">
      <c r="A566" s="13"/>
      <c r="B566" s="13"/>
      <c r="C566" s="32"/>
      <c r="D566" s="13"/>
      <c r="E566" s="14"/>
      <c r="F566" s="14"/>
      <c r="G566" s="1"/>
      <c r="H566" s="1"/>
      <c r="I566" s="1"/>
      <c r="J566" s="1"/>
      <c r="K566" s="1"/>
      <c r="L566" s="1"/>
      <c r="M566" s="1"/>
      <c r="N566" s="1"/>
    </row>
    <row r="567" spans="1:14" ht="18.75" customHeight="1">
      <c r="A567" s="13"/>
      <c r="B567" s="13"/>
      <c r="C567" s="32"/>
      <c r="D567" s="13"/>
      <c r="E567" s="14"/>
      <c r="F567" s="14"/>
      <c r="G567" s="1"/>
      <c r="H567" s="1"/>
      <c r="I567" s="1"/>
      <c r="J567" s="1"/>
      <c r="K567" s="1"/>
      <c r="L567" s="1"/>
      <c r="M567" s="1"/>
      <c r="N567" s="1"/>
    </row>
    <row r="568" spans="1:14" ht="18.75" customHeight="1">
      <c r="A568" s="13"/>
      <c r="B568" s="13"/>
      <c r="C568" s="32"/>
      <c r="D568" s="13"/>
      <c r="E568" s="14"/>
      <c r="F568" s="14"/>
      <c r="G568" s="1"/>
      <c r="H568" s="1"/>
      <c r="I568" s="1"/>
      <c r="J568" s="1"/>
      <c r="K568" s="1"/>
      <c r="L568" s="1"/>
      <c r="M568" s="1"/>
      <c r="N568" s="1"/>
    </row>
    <row r="569" spans="1:14" ht="18.75" customHeight="1">
      <c r="A569" s="13"/>
      <c r="B569" s="13"/>
      <c r="C569" s="32"/>
      <c r="D569" s="13"/>
      <c r="E569" s="14"/>
      <c r="F569" s="14"/>
      <c r="G569" s="1"/>
      <c r="H569" s="1"/>
      <c r="I569" s="1"/>
      <c r="J569" s="1"/>
      <c r="K569" s="1"/>
      <c r="L569" s="1"/>
      <c r="M569" s="1"/>
      <c r="N569" s="1"/>
    </row>
    <row r="570" spans="1:14" ht="18.75" customHeight="1">
      <c r="A570" s="13"/>
      <c r="B570" s="13"/>
      <c r="C570" s="32"/>
      <c r="D570" s="13"/>
      <c r="E570" s="14"/>
      <c r="F570" s="14"/>
      <c r="G570" s="1"/>
      <c r="H570" s="1"/>
      <c r="I570" s="1"/>
      <c r="J570" s="1"/>
      <c r="K570" s="1"/>
      <c r="L570" s="1"/>
      <c r="M570" s="1"/>
      <c r="N570" s="1"/>
    </row>
    <row r="571" spans="1:14" ht="18.75" customHeight="1">
      <c r="A571" s="13"/>
      <c r="B571" s="13"/>
      <c r="C571" s="32"/>
      <c r="D571" s="13"/>
      <c r="E571" s="14"/>
      <c r="F571" s="14"/>
      <c r="G571" s="1"/>
      <c r="H571" s="1"/>
      <c r="I571" s="1"/>
      <c r="J571" s="1"/>
      <c r="K571" s="1"/>
      <c r="L571" s="1"/>
      <c r="M571" s="1"/>
      <c r="N571" s="1"/>
    </row>
    <row r="572" spans="1:14" ht="18.75" customHeight="1">
      <c r="A572" s="13"/>
      <c r="B572" s="13"/>
      <c r="C572" s="32"/>
      <c r="D572" s="13"/>
      <c r="E572" s="14"/>
      <c r="F572" s="14"/>
      <c r="G572" s="1"/>
      <c r="H572" s="1"/>
      <c r="I572" s="1"/>
      <c r="J572" s="1"/>
      <c r="K572" s="1"/>
      <c r="L572" s="1"/>
      <c r="M572" s="1"/>
      <c r="N572" s="1"/>
    </row>
    <row r="573" spans="1:14" ht="18.75" customHeight="1">
      <c r="A573" s="13"/>
      <c r="B573" s="13"/>
      <c r="C573" s="32"/>
      <c r="D573" s="13"/>
      <c r="E573" s="14"/>
      <c r="F573" s="14"/>
      <c r="G573" s="1"/>
      <c r="H573" s="1"/>
      <c r="I573" s="1"/>
      <c r="J573" s="1"/>
      <c r="K573" s="1"/>
      <c r="L573" s="1"/>
      <c r="M573" s="1"/>
      <c r="N573" s="1"/>
    </row>
    <row r="574" spans="1:14" ht="18.75" customHeight="1">
      <c r="A574" s="13"/>
      <c r="B574" s="13"/>
      <c r="C574" s="32"/>
      <c r="D574" s="13"/>
      <c r="E574" s="14"/>
      <c r="F574" s="14"/>
      <c r="G574" s="1"/>
      <c r="H574" s="1"/>
      <c r="I574" s="1"/>
      <c r="J574" s="1"/>
      <c r="K574" s="1"/>
      <c r="L574" s="1"/>
      <c r="M574" s="1"/>
      <c r="N574" s="1"/>
    </row>
    <row r="575" spans="1:14" ht="18.75" customHeight="1">
      <c r="A575" s="13"/>
      <c r="B575" s="13"/>
      <c r="C575" s="32"/>
      <c r="D575" s="13"/>
      <c r="E575" s="14"/>
      <c r="F575" s="14"/>
      <c r="G575" s="1"/>
      <c r="H575" s="1"/>
      <c r="I575" s="1"/>
      <c r="J575" s="1"/>
      <c r="K575" s="1"/>
      <c r="L575" s="1"/>
      <c r="M575" s="1"/>
      <c r="N575" s="1"/>
    </row>
    <row r="576" spans="1:14" ht="18.75" customHeight="1">
      <c r="A576" s="13"/>
      <c r="B576" s="13"/>
      <c r="C576" s="32"/>
      <c r="D576" s="13"/>
      <c r="E576" s="14"/>
      <c r="F576" s="14"/>
      <c r="G576" s="1"/>
      <c r="H576" s="1"/>
      <c r="I576" s="1"/>
      <c r="J576" s="1"/>
      <c r="K576" s="1"/>
      <c r="L576" s="1"/>
      <c r="M576" s="1"/>
      <c r="N576" s="1"/>
    </row>
    <row r="577" spans="1:14" ht="18.75" customHeight="1">
      <c r="A577" s="13"/>
      <c r="B577" s="13"/>
      <c r="C577" s="32"/>
      <c r="D577" s="13"/>
      <c r="E577" s="14"/>
      <c r="F577" s="14"/>
      <c r="G577" s="1"/>
      <c r="H577" s="1"/>
      <c r="I577" s="1"/>
      <c r="J577" s="1"/>
      <c r="K577" s="1"/>
      <c r="L577" s="1"/>
      <c r="M577" s="1"/>
      <c r="N577" s="1"/>
    </row>
    <row r="578" spans="1:14" ht="18.75" customHeight="1">
      <c r="A578" s="13"/>
      <c r="B578" s="13"/>
      <c r="C578" s="32"/>
      <c r="D578" s="13"/>
      <c r="E578" s="14"/>
      <c r="F578" s="14"/>
      <c r="G578" s="1"/>
      <c r="H578" s="1"/>
      <c r="I578" s="1"/>
      <c r="J578" s="1"/>
      <c r="K578" s="1"/>
      <c r="L578" s="1"/>
      <c r="M578" s="1"/>
      <c r="N578" s="1"/>
    </row>
    <row r="579" spans="1:14" ht="18.75" customHeight="1">
      <c r="A579" s="13"/>
      <c r="B579" s="13"/>
      <c r="C579" s="32"/>
      <c r="D579" s="13"/>
      <c r="E579" s="14"/>
      <c r="F579" s="14"/>
      <c r="G579" s="1"/>
      <c r="H579" s="1"/>
      <c r="I579" s="1"/>
      <c r="J579" s="1"/>
      <c r="K579" s="1"/>
      <c r="L579" s="1"/>
      <c r="M579" s="1"/>
      <c r="N579" s="1"/>
    </row>
    <row r="580" spans="1:14" ht="18.75" customHeight="1">
      <c r="A580" s="13"/>
      <c r="B580" s="13"/>
      <c r="C580" s="32"/>
      <c r="D580" s="13"/>
      <c r="E580" s="14"/>
      <c r="F580" s="14"/>
      <c r="G580" s="1"/>
      <c r="H580" s="1"/>
      <c r="I580" s="1"/>
      <c r="J580" s="1"/>
      <c r="K580" s="1"/>
      <c r="L580" s="1"/>
      <c r="M580" s="1"/>
      <c r="N580" s="1"/>
    </row>
    <row r="581" spans="1:14" ht="18.75" customHeight="1">
      <c r="A581" s="13"/>
      <c r="B581" s="13"/>
      <c r="C581" s="32"/>
      <c r="D581" s="13"/>
      <c r="E581" s="14"/>
      <c r="F581" s="14"/>
      <c r="G581" s="1"/>
      <c r="H581" s="1"/>
      <c r="I581" s="1"/>
      <c r="J581" s="1"/>
      <c r="K581" s="1"/>
      <c r="L581" s="1"/>
      <c r="M581" s="1"/>
      <c r="N581" s="1"/>
    </row>
    <row r="582" spans="1:14" ht="18.75" customHeight="1">
      <c r="A582" s="13"/>
      <c r="B582" s="13"/>
      <c r="C582" s="32"/>
      <c r="D582" s="13"/>
      <c r="E582" s="14"/>
      <c r="F582" s="14"/>
      <c r="G582" s="1"/>
      <c r="H582" s="1"/>
      <c r="I582" s="1"/>
      <c r="J582" s="1"/>
      <c r="K582" s="1"/>
      <c r="L582" s="1"/>
      <c r="M582" s="1"/>
      <c r="N582" s="1"/>
    </row>
    <row r="583" spans="1:14" ht="18.75" customHeight="1">
      <c r="A583" s="13"/>
      <c r="B583" s="13"/>
      <c r="C583" s="32"/>
      <c r="D583" s="13"/>
      <c r="E583" s="14"/>
      <c r="F583" s="14"/>
      <c r="G583" s="1"/>
      <c r="H583" s="1"/>
      <c r="I583" s="1"/>
      <c r="J583" s="1"/>
      <c r="K583" s="1"/>
      <c r="L583" s="1"/>
      <c r="M583" s="1"/>
      <c r="N583" s="1"/>
    </row>
    <row r="584" spans="1:14" ht="18.75" customHeight="1">
      <c r="A584" s="13"/>
      <c r="B584" s="13"/>
      <c r="C584" s="32"/>
      <c r="D584" s="13"/>
      <c r="E584" s="14"/>
      <c r="F584" s="14"/>
      <c r="G584" s="1"/>
      <c r="H584" s="1"/>
      <c r="I584" s="1"/>
      <c r="J584" s="1"/>
      <c r="K584" s="1"/>
      <c r="L584" s="1"/>
      <c r="M584" s="1"/>
      <c r="N584" s="1"/>
    </row>
    <row r="585" spans="1:14" ht="18.75" customHeight="1">
      <c r="A585" s="13"/>
      <c r="B585" s="13"/>
      <c r="C585" s="32"/>
      <c r="D585" s="13"/>
      <c r="E585" s="14"/>
      <c r="F585" s="14"/>
      <c r="G585" s="1"/>
      <c r="H585" s="1"/>
      <c r="I585" s="1"/>
      <c r="J585" s="1"/>
      <c r="K585" s="1"/>
      <c r="L585" s="1"/>
      <c r="M585" s="1"/>
      <c r="N585" s="1"/>
    </row>
    <row r="586" spans="1:14" ht="18.75" customHeight="1">
      <c r="A586" s="13"/>
      <c r="B586" s="13"/>
      <c r="C586" s="32"/>
      <c r="D586" s="13"/>
      <c r="E586" s="14"/>
      <c r="F586" s="14"/>
      <c r="G586" s="1"/>
      <c r="H586" s="1"/>
      <c r="I586" s="1"/>
      <c r="J586" s="1"/>
      <c r="K586" s="1"/>
      <c r="L586" s="1"/>
      <c r="M586" s="1"/>
      <c r="N586" s="1"/>
    </row>
    <row r="587" spans="1:14" ht="18.75" customHeight="1">
      <c r="A587" s="13"/>
      <c r="B587" s="13"/>
      <c r="C587" s="32"/>
      <c r="D587" s="13"/>
      <c r="E587" s="14"/>
      <c r="F587" s="14"/>
      <c r="G587" s="1"/>
      <c r="H587" s="1"/>
      <c r="I587" s="1"/>
      <c r="J587" s="1"/>
      <c r="K587" s="1"/>
      <c r="L587" s="1"/>
      <c r="M587" s="1"/>
      <c r="N587" s="1"/>
    </row>
    <row r="588" spans="1:14" ht="18.75" customHeight="1">
      <c r="A588" s="13"/>
      <c r="B588" s="13"/>
      <c r="C588" s="32"/>
      <c r="D588" s="13"/>
      <c r="E588" s="14"/>
      <c r="F588" s="14"/>
      <c r="G588" s="1"/>
      <c r="H588" s="1"/>
      <c r="I588" s="1"/>
      <c r="J588" s="1"/>
      <c r="K588" s="1"/>
      <c r="L588" s="1"/>
      <c r="M588" s="1"/>
      <c r="N588" s="1"/>
    </row>
    <row r="589" spans="1:14" ht="18.75" customHeight="1">
      <c r="A589" s="13"/>
      <c r="B589" s="13"/>
      <c r="C589" s="32"/>
      <c r="D589" s="13"/>
      <c r="E589" s="14"/>
      <c r="F589" s="14"/>
      <c r="G589" s="1"/>
      <c r="H589" s="1"/>
      <c r="I589" s="1"/>
      <c r="J589" s="1"/>
      <c r="K589" s="1"/>
      <c r="L589" s="1"/>
      <c r="M589" s="1"/>
      <c r="N589" s="1"/>
    </row>
    <row r="590" spans="1:14" ht="18.75" customHeight="1">
      <c r="A590" s="13"/>
      <c r="B590" s="13"/>
      <c r="C590" s="32"/>
      <c r="D590" s="13"/>
      <c r="E590" s="14"/>
      <c r="F590" s="14"/>
      <c r="G590" s="1"/>
      <c r="H590" s="1"/>
      <c r="I590" s="1"/>
      <c r="J590" s="1"/>
      <c r="K590" s="1"/>
      <c r="L590" s="1"/>
      <c r="M590" s="1"/>
      <c r="N590" s="1"/>
    </row>
    <row r="591" spans="1:14" ht="18.75" customHeight="1">
      <c r="A591" s="13"/>
      <c r="B591" s="13"/>
      <c r="C591" s="32"/>
      <c r="D591" s="13"/>
      <c r="E591" s="14"/>
      <c r="F591" s="14"/>
      <c r="G591" s="1"/>
      <c r="H591" s="1"/>
      <c r="I591" s="1"/>
      <c r="J591" s="1"/>
      <c r="K591" s="1"/>
      <c r="L591" s="1"/>
      <c r="M591" s="1"/>
      <c r="N591" s="1"/>
    </row>
    <row r="592" spans="1:14" ht="18.75" customHeight="1">
      <c r="A592" s="13"/>
      <c r="B592" s="13"/>
      <c r="C592" s="32"/>
      <c r="D592" s="13"/>
      <c r="E592" s="14"/>
      <c r="F592" s="14"/>
      <c r="G592" s="1"/>
      <c r="H592" s="1"/>
      <c r="I592" s="1"/>
      <c r="J592" s="1"/>
      <c r="K592" s="1"/>
      <c r="L592" s="1"/>
      <c r="M592" s="1"/>
      <c r="N592" s="1"/>
    </row>
    <row r="593" spans="1:14" ht="18.75" customHeight="1">
      <c r="A593" s="13"/>
      <c r="B593" s="13"/>
      <c r="C593" s="32"/>
      <c r="D593" s="13"/>
      <c r="E593" s="14"/>
      <c r="F593" s="14"/>
      <c r="G593" s="1"/>
      <c r="H593" s="1"/>
      <c r="I593" s="1"/>
      <c r="J593" s="1"/>
      <c r="K593" s="1"/>
      <c r="L593" s="1"/>
      <c r="M593" s="1"/>
      <c r="N593" s="1"/>
    </row>
    <row r="594" spans="1:14" ht="18.75" customHeight="1">
      <c r="A594" s="13"/>
      <c r="B594" s="13"/>
      <c r="C594" s="32"/>
      <c r="D594" s="13"/>
      <c r="E594" s="14"/>
      <c r="F594" s="14"/>
      <c r="G594" s="1"/>
      <c r="H594" s="1"/>
      <c r="I594" s="1"/>
      <c r="J594" s="1"/>
      <c r="K594" s="1"/>
      <c r="L594" s="1"/>
      <c r="M594" s="1"/>
      <c r="N594" s="1"/>
    </row>
    <row r="595" spans="1:14" ht="18.75" customHeight="1">
      <c r="A595" s="13"/>
      <c r="B595" s="13"/>
      <c r="C595" s="32"/>
      <c r="D595" s="13"/>
      <c r="E595" s="14"/>
      <c r="F595" s="14"/>
      <c r="G595" s="1"/>
      <c r="H595" s="1"/>
      <c r="I595" s="1"/>
      <c r="J595" s="1"/>
      <c r="K595" s="1"/>
      <c r="L595" s="1"/>
      <c r="M595" s="1"/>
      <c r="N595" s="1"/>
    </row>
    <row r="596" spans="1:14" ht="18.75" customHeight="1">
      <c r="A596" s="13"/>
      <c r="B596" s="13"/>
      <c r="C596" s="32"/>
      <c r="D596" s="13"/>
      <c r="E596" s="14"/>
      <c r="F596" s="14"/>
      <c r="G596" s="1"/>
      <c r="H596" s="1"/>
      <c r="I596" s="1"/>
      <c r="J596" s="1"/>
      <c r="K596" s="1"/>
      <c r="L596" s="1"/>
      <c r="M596" s="1"/>
      <c r="N596" s="1"/>
    </row>
    <row r="597" spans="1:14" ht="18.75" customHeight="1">
      <c r="A597" s="13"/>
      <c r="B597" s="13"/>
      <c r="C597" s="32"/>
      <c r="D597" s="13"/>
      <c r="E597" s="14"/>
      <c r="F597" s="14"/>
      <c r="G597" s="1"/>
      <c r="H597" s="1"/>
      <c r="I597" s="1"/>
      <c r="J597" s="1"/>
      <c r="K597" s="1"/>
      <c r="L597" s="1"/>
      <c r="M597" s="1"/>
      <c r="N597" s="1"/>
    </row>
    <row r="598" spans="1:14" ht="18.75" customHeight="1">
      <c r="A598" s="13"/>
      <c r="B598" s="13"/>
      <c r="C598" s="32"/>
      <c r="D598" s="13"/>
      <c r="E598" s="14"/>
      <c r="F598" s="14"/>
      <c r="G598" s="1"/>
      <c r="H598" s="1"/>
      <c r="I598" s="1"/>
      <c r="J598" s="1"/>
      <c r="K598" s="1"/>
      <c r="L598" s="1"/>
      <c r="M598" s="1"/>
      <c r="N598" s="1"/>
    </row>
    <row r="599" spans="1:14" ht="18.75" customHeight="1">
      <c r="A599" s="13"/>
      <c r="B599" s="13"/>
      <c r="C599" s="32"/>
      <c r="D599" s="13"/>
      <c r="E599" s="14"/>
      <c r="F599" s="14"/>
      <c r="G599" s="1"/>
      <c r="H599" s="1"/>
      <c r="I599" s="1"/>
      <c r="J599" s="1"/>
      <c r="K599" s="1"/>
      <c r="L599" s="1"/>
      <c r="M599" s="1"/>
      <c r="N599" s="1"/>
    </row>
    <row r="600" spans="1:14" ht="18.75" customHeight="1">
      <c r="A600" s="13"/>
      <c r="B600" s="13"/>
      <c r="C600" s="32"/>
      <c r="D600" s="13"/>
      <c r="E600" s="14"/>
      <c r="F600" s="14"/>
      <c r="G600" s="1"/>
      <c r="H600" s="1"/>
      <c r="I600" s="1"/>
      <c r="J600" s="1"/>
      <c r="K600" s="1"/>
      <c r="L600" s="1"/>
      <c r="M600" s="1"/>
      <c r="N600" s="1"/>
    </row>
    <row r="601" spans="1:14" ht="18.75" customHeight="1">
      <c r="A601" s="13"/>
      <c r="B601" s="13"/>
      <c r="C601" s="32"/>
      <c r="D601" s="13"/>
      <c r="E601" s="14"/>
      <c r="F601" s="14"/>
      <c r="G601" s="1"/>
      <c r="H601" s="1"/>
      <c r="I601" s="1"/>
      <c r="J601" s="1"/>
      <c r="K601" s="1"/>
      <c r="L601" s="1"/>
      <c r="M601" s="1"/>
      <c r="N601" s="1"/>
    </row>
    <row r="602" spans="1:14" ht="18.75" customHeight="1">
      <c r="A602" s="13"/>
      <c r="B602" s="13"/>
      <c r="C602" s="32"/>
      <c r="D602" s="13"/>
      <c r="E602" s="14"/>
      <c r="F602" s="14"/>
      <c r="G602" s="1"/>
      <c r="H602" s="1"/>
      <c r="I602" s="1"/>
      <c r="J602" s="1"/>
      <c r="K602" s="1"/>
      <c r="L602" s="1"/>
      <c r="M602" s="1"/>
      <c r="N602" s="1"/>
    </row>
    <row r="603" spans="1:14" ht="18.75" customHeight="1">
      <c r="A603" s="13"/>
      <c r="B603" s="13"/>
      <c r="C603" s="32"/>
      <c r="D603" s="13"/>
      <c r="E603" s="14"/>
      <c r="F603" s="14"/>
      <c r="G603" s="1"/>
      <c r="H603" s="1"/>
      <c r="I603" s="1"/>
      <c r="J603" s="1"/>
      <c r="K603" s="1"/>
      <c r="L603" s="1"/>
      <c r="M603" s="1"/>
      <c r="N603" s="1"/>
    </row>
    <row r="604" spans="1:14" ht="18.75" customHeight="1">
      <c r="A604" s="13"/>
      <c r="B604" s="13"/>
      <c r="C604" s="32"/>
      <c r="D604" s="13"/>
      <c r="E604" s="14"/>
      <c r="F604" s="14"/>
      <c r="G604" s="1"/>
      <c r="H604" s="1"/>
      <c r="I604" s="1"/>
      <c r="J604" s="1"/>
      <c r="K604" s="1"/>
      <c r="L604" s="1"/>
      <c r="M604" s="1"/>
      <c r="N604" s="1"/>
    </row>
    <row r="605" spans="1:14" ht="18.75" customHeight="1">
      <c r="A605" s="13"/>
      <c r="B605" s="13"/>
      <c r="C605" s="32"/>
      <c r="D605" s="13"/>
      <c r="E605" s="14"/>
      <c r="F605" s="14"/>
      <c r="G605" s="1"/>
      <c r="H605" s="1"/>
      <c r="I605" s="1"/>
      <c r="J605" s="1"/>
      <c r="K605" s="1"/>
      <c r="L605" s="1"/>
      <c r="M605" s="1"/>
      <c r="N605" s="1"/>
    </row>
    <row r="606" spans="1:14" ht="18.75" customHeight="1">
      <c r="A606" s="13"/>
      <c r="B606" s="13"/>
      <c r="C606" s="32"/>
      <c r="D606" s="13"/>
      <c r="E606" s="14"/>
      <c r="F606" s="14"/>
      <c r="G606" s="1"/>
      <c r="H606" s="1"/>
      <c r="I606" s="1"/>
      <c r="J606" s="1"/>
      <c r="K606" s="1"/>
      <c r="L606" s="1"/>
      <c r="M606" s="1"/>
      <c r="N606" s="1"/>
    </row>
    <row r="607" spans="1:14" ht="18.75" customHeight="1">
      <c r="A607" s="13"/>
      <c r="B607" s="13"/>
      <c r="C607" s="32"/>
      <c r="D607" s="13"/>
      <c r="E607" s="14"/>
      <c r="F607" s="14"/>
      <c r="G607" s="1"/>
      <c r="H607" s="1"/>
      <c r="I607" s="1"/>
      <c r="J607" s="1"/>
      <c r="K607" s="1"/>
      <c r="L607" s="1"/>
      <c r="M607" s="1"/>
      <c r="N607" s="1"/>
    </row>
    <row r="608" spans="1:14" ht="18.75" customHeight="1">
      <c r="A608" s="13"/>
      <c r="B608" s="13"/>
      <c r="C608" s="32"/>
      <c r="D608" s="13"/>
      <c r="E608" s="14"/>
      <c r="F608" s="14"/>
      <c r="G608" s="1"/>
      <c r="H608" s="1"/>
      <c r="I608" s="1"/>
      <c r="J608" s="1"/>
      <c r="K608" s="1"/>
      <c r="L608" s="1"/>
      <c r="M608" s="1"/>
      <c r="N608" s="1"/>
    </row>
    <row r="609" spans="1:14" ht="18.75" customHeight="1">
      <c r="A609" s="13"/>
      <c r="B609" s="13"/>
      <c r="C609" s="32"/>
      <c r="D609" s="13"/>
      <c r="E609" s="14"/>
      <c r="F609" s="14"/>
      <c r="G609" s="1"/>
      <c r="H609" s="1"/>
      <c r="I609" s="1"/>
      <c r="J609" s="1"/>
      <c r="K609" s="1"/>
      <c r="L609" s="1"/>
      <c r="M609" s="1"/>
      <c r="N609" s="1"/>
    </row>
    <row r="610" spans="1:14" ht="18.75" customHeight="1">
      <c r="A610" s="13"/>
      <c r="B610" s="13"/>
      <c r="C610" s="32"/>
      <c r="D610" s="13"/>
      <c r="E610" s="14"/>
      <c r="F610" s="14"/>
      <c r="G610" s="1"/>
      <c r="H610" s="1"/>
      <c r="I610" s="1"/>
      <c r="J610" s="1"/>
      <c r="K610" s="1"/>
      <c r="L610" s="1"/>
      <c r="M610" s="1"/>
      <c r="N610" s="1"/>
    </row>
    <row r="611" spans="1:14" ht="18.75" customHeight="1">
      <c r="A611" s="13"/>
      <c r="B611" s="13"/>
      <c r="C611" s="32"/>
      <c r="D611" s="13"/>
      <c r="E611" s="14"/>
      <c r="F611" s="14"/>
      <c r="G611" s="1"/>
      <c r="H611" s="1"/>
      <c r="I611" s="1"/>
      <c r="J611" s="1"/>
      <c r="K611" s="1"/>
      <c r="L611" s="1"/>
      <c r="M611" s="1"/>
      <c r="N611" s="1"/>
    </row>
    <row r="612" spans="1:14" ht="18.75" customHeight="1">
      <c r="A612" s="13"/>
      <c r="B612" s="13"/>
      <c r="C612" s="32"/>
      <c r="D612" s="13"/>
      <c r="E612" s="14"/>
      <c r="F612" s="14"/>
      <c r="G612" s="1"/>
      <c r="H612" s="1"/>
      <c r="I612" s="1"/>
      <c r="J612" s="1"/>
      <c r="K612" s="1"/>
      <c r="L612" s="1"/>
      <c r="M612" s="1"/>
      <c r="N612" s="1"/>
    </row>
    <row r="613" spans="1:14" ht="18.75" customHeight="1">
      <c r="A613" s="13"/>
      <c r="B613" s="13"/>
      <c r="C613" s="32"/>
      <c r="D613" s="13"/>
      <c r="E613" s="14"/>
      <c r="F613" s="14"/>
      <c r="G613" s="1"/>
      <c r="H613" s="1"/>
      <c r="I613" s="1"/>
      <c r="J613" s="1"/>
      <c r="K613" s="1"/>
      <c r="L613" s="1"/>
      <c r="M613" s="1"/>
      <c r="N613" s="1"/>
    </row>
    <row r="614" spans="1:14" ht="18.75" customHeight="1">
      <c r="A614" s="13"/>
      <c r="B614" s="13"/>
      <c r="C614" s="32"/>
      <c r="D614" s="13"/>
      <c r="E614" s="14"/>
      <c r="F614" s="14"/>
      <c r="G614" s="1"/>
      <c r="H614" s="1"/>
      <c r="I614" s="1"/>
      <c r="J614" s="1"/>
      <c r="K614" s="1"/>
      <c r="L614" s="1"/>
      <c r="M614" s="1"/>
      <c r="N614" s="1"/>
    </row>
    <row r="615" spans="1:14" ht="18.75" customHeight="1">
      <c r="A615" s="13"/>
      <c r="B615" s="13"/>
      <c r="C615" s="32"/>
      <c r="D615" s="13"/>
      <c r="E615" s="14"/>
      <c r="F615" s="14"/>
      <c r="G615" s="1"/>
      <c r="H615" s="1"/>
      <c r="I615" s="1"/>
      <c r="J615" s="1"/>
      <c r="K615" s="1"/>
      <c r="L615" s="1"/>
      <c r="M615" s="1"/>
      <c r="N615" s="1"/>
    </row>
    <row r="616" spans="1:14" ht="18.75" customHeight="1">
      <c r="A616" s="13"/>
      <c r="B616" s="13"/>
      <c r="C616" s="32"/>
      <c r="D616" s="13"/>
      <c r="E616" s="14"/>
      <c r="F616" s="14"/>
      <c r="G616" s="1"/>
      <c r="H616" s="1"/>
      <c r="I616" s="1"/>
      <c r="J616" s="1"/>
      <c r="K616" s="1"/>
      <c r="L616" s="1"/>
      <c r="M616" s="1"/>
      <c r="N616" s="1"/>
    </row>
    <row r="617" spans="1:14" ht="18.75" customHeight="1">
      <c r="A617" s="13"/>
      <c r="B617" s="13"/>
      <c r="C617" s="32"/>
      <c r="D617" s="13"/>
      <c r="E617" s="14"/>
      <c r="F617" s="14"/>
      <c r="G617" s="1"/>
      <c r="H617" s="1"/>
      <c r="I617" s="1"/>
      <c r="J617" s="1"/>
      <c r="K617" s="1"/>
      <c r="L617" s="1"/>
      <c r="M617" s="1"/>
      <c r="N617" s="1"/>
    </row>
    <row r="618" spans="1:14" ht="18.75" customHeight="1">
      <c r="A618" s="13"/>
      <c r="B618" s="13"/>
      <c r="C618" s="32"/>
      <c r="D618" s="13"/>
      <c r="E618" s="14"/>
      <c r="F618" s="14"/>
      <c r="G618" s="1"/>
      <c r="H618" s="1"/>
      <c r="I618" s="1"/>
      <c r="J618" s="1"/>
      <c r="K618" s="1"/>
      <c r="L618" s="1"/>
      <c r="M618" s="1"/>
      <c r="N618" s="1"/>
    </row>
    <row r="619" spans="1:14" ht="18.75" customHeight="1">
      <c r="A619" s="13"/>
      <c r="B619" s="13"/>
      <c r="C619" s="32"/>
      <c r="D619" s="13"/>
      <c r="E619" s="14"/>
      <c r="F619" s="14"/>
      <c r="G619" s="1"/>
      <c r="H619" s="1"/>
      <c r="I619" s="1"/>
      <c r="J619" s="1"/>
      <c r="K619" s="1"/>
      <c r="L619" s="1"/>
      <c r="M619" s="1"/>
      <c r="N619" s="1"/>
    </row>
    <row r="620" spans="1:14" ht="18.75" customHeight="1">
      <c r="A620" s="13"/>
      <c r="B620" s="13"/>
      <c r="C620" s="32"/>
      <c r="D620" s="13"/>
      <c r="E620" s="14"/>
      <c r="F620" s="14"/>
      <c r="G620" s="1"/>
      <c r="H620" s="1"/>
      <c r="I620" s="1"/>
      <c r="J620" s="1"/>
      <c r="K620" s="1"/>
      <c r="L620" s="1"/>
      <c r="M620" s="1"/>
      <c r="N620" s="1"/>
    </row>
    <row r="621" spans="1:14" ht="18.75" customHeight="1">
      <c r="A621" s="13"/>
      <c r="B621" s="13"/>
      <c r="C621" s="32"/>
      <c r="D621" s="13"/>
      <c r="E621" s="14"/>
      <c r="F621" s="14"/>
      <c r="G621" s="1"/>
      <c r="H621" s="1"/>
      <c r="I621" s="1"/>
      <c r="J621" s="1"/>
      <c r="K621" s="1"/>
      <c r="L621" s="1"/>
      <c r="M621" s="1"/>
      <c r="N621" s="1"/>
    </row>
    <row r="622" spans="1:14" ht="18.75" customHeight="1">
      <c r="A622" s="13"/>
      <c r="B622" s="13"/>
      <c r="C622" s="32"/>
      <c r="D622" s="13"/>
      <c r="E622" s="14"/>
      <c r="F622" s="14"/>
      <c r="G622" s="1"/>
      <c r="H622" s="1"/>
      <c r="I622" s="1"/>
      <c r="J622" s="1"/>
      <c r="K622" s="1"/>
      <c r="L622" s="1"/>
      <c r="M622" s="1"/>
      <c r="N622" s="1"/>
    </row>
    <row r="623" spans="1:14" ht="18.75" customHeight="1">
      <c r="A623" s="13"/>
      <c r="B623" s="13"/>
      <c r="C623" s="32"/>
      <c r="D623" s="13"/>
      <c r="E623" s="14"/>
      <c r="F623" s="14"/>
      <c r="G623" s="1"/>
      <c r="H623" s="1"/>
      <c r="I623" s="1"/>
      <c r="J623" s="1"/>
      <c r="K623" s="1"/>
      <c r="L623" s="1"/>
      <c r="M623" s="1"/>
      <c r="N623" s="1"/>
    </row>
    <row r="624" spans="1:14" ht="18.75" customHeight="1">
      <c r="A624" s="13"/>
      <c r="B624" s="13"/>
      <c r="C624" s="32"/>
      <c r="D624" s="13"/>
      <c r="E624" s="14"/>
      <c r="F624" s="14"/>
      <c r="G624" s="1"/>
      <c r="H624" s="1"/>
      <c r="I624" s="1"/>
      <c r="J624" s="1"/>
      <c r="K624" s="1"/>
      <c r="L624" s="1"/>
      <c r="M624" s="1"/>
      <c r="N624" s="1"/>
    </row>
    <row r="625" spans="1:14" ht="18.75" customHeight="1">
      <c r="A625" s="13"/>
      <c r="B625" s="13"/>
      <c r="C625" s="32"/>
      <c r="D625" s="13"/>
      <c r="E625" s="14"/>
      <c r="F625" s="14"/>
      <c r="G625" s="1"/>
      <c r="H625" s="1"/>
      <c r="I625" s="1"/>
      <c r="J625" s="1"/>
      <c r="K625" s="1"/>
      <c r="L625" s="1"/>
      <c r="M625" s="1"/>
      <c r="N625" s="1"/>
    </row>
    <row r="626" spans="1:14" ht="18.75" customHeight="1">
      <c r="A626" s="13"/>
      <c r="B626" s="13"/>
      <c r="C626" s="32"/>
      <c r="D626" s="13"/>
      <c r="E626" s="14"/>
      <c r="F626" s="14"/>
      <c r="G626" s="1"/>
      <c r="H626" s="1"/>
      <c r="I626" s="1"/>
      <c r="J626" s="1"/>
      <c r="K626" s="1"/>
      <c r="L626" s="1"/>
      <c r="M626" s="1"/>
      <c r="N626" s="1"/>
    </row>
    <row r="627" spans="1:14" ht="18.75" customHeight="1">
      <c r="A627" s="13"/>
      <c r="B627" s="13"/>
      <c r="C627" s="32"/>
      <c r="D627" s="13"/>
      <c r="E627" s="14"/>
      <c r="F627" s="14"/>
      <c r="G627" s="1"/>
      <c r="H627" s="1"/>
      <c r="I627" s="1"/>
      <c r="J627" s="1"/>
      <c r="K627" s="1"/>
      <c r="L627" s="1"/>
      <c r="M627" s="1"/>
      <c r="N627" s="1"/>
    </row>
    <row r="628" spans="1:14" ht="18.75" customHeight="1">
      <c r="A628" s="13"/>
      <c r="B628" s="13"/>
      <c r="C628" s="32"/>
      <c r="D628" s="13"/>
      <c r="E628" s="14"/>
      <c r="F628" s="14"/>
      <c r="G628" s="1"/>
      <c r="H628" s="1"/>
      <c r="I628" s="1"/>
      <c r="J628" s="1"/>
      <c r="K628" s="1"/>
      <c r="L628" s="1"/>
      <c r="M628" s="1"/>
      <c r="N628" s="1"/>
    </row>
    <row r="629" spans="1:14" ht="18.75" customHeight="1">
      <c r="A629" s="13"/>
      <c r="B629" s="13"/>
      <c r="C629" s="32"/>
      <c r="D629" s="13"/>
      <c r="E629" s="14"/>
      <c r="F629" s="14"/>
      <c r="G629" s="1"/>
      <c r="H629" s="1"/>
      <c r="I629" s="1"/>
      <c r="J629" s="1"/>
      <c r="K629" s="1"/>
      <c r="L629" s="1"/>
      <c r="M629" s="1"/>
      <c r="N629" s="1"/>
    </row>
    <row r="630" spans="1:14" ht="18.75" customHeight="1">
      <c r="A630" s="13"/>
      <c r="B630" s="13"/>
      <c r="C630" s="32"/>
      <c r="D630" s="13"/>
      <c r="E630" s="14"/>
      <c r="F630" s="14"/>
      <c r="G630" s="1"/>
      <c r="H630" s="1"/>
      <c r="I630" s="1"/>
      <c r="J630" s="1"/>
      <c r="K630" s="1"/>
      <c r="L630" s="1"/>
      <c r="M630" s="1"/>
      <c r="N630" s="1"/>
    </row>
    <row r="631" spans="1:14" ht="18.75" customHeight="1">
      <c r="A631" s="13"/>
      <c r="B631" s="13"/>
      <c r="C631" s="32"/>
      <c r="D631" s="13"/>
      <c r="E631" s="14"/>
      <c r="F631" s="14"/>
      <c r="G631" s="1"/>
      <c r="H631" s="1"/>
      <c r="I631" s="1"/>
      <c r="J631" s="1"/>
      <c r="K631" s="1"/>
      <c r="L631" s="1"/>
      <c r="M631" s="1"/>
      <c r="N631" s="1"/>
    </row>
    <row r="632" spans="1:14" ht="18.75" customHeight="1">
      <c r="A632" s="13"/>
      <c r="B632" s="13"/>
      <c r="C632" s="32"/>
      <c r="D632" s="13"/>
      <c r="E632" s="14"/>
      <c r="F632" s="14"/>
      <c r="G632" s="1"/>
      <c r="H632" s="1"/>
      <c r="I632" s="1"/>
      <c r="J632" s="1"/>
      <c r="K632" s="1"/>
      <c r="L632" s="1"/>
      <c r="M632" s="1"/>
      <c r="N632" s="1"/>
    </row>
    <row r="633" spans="1:14" ht="18.75" customHeight="1">
      <c r="A633" s="13"/>
      <c r="B633" s="13"/>
      <c r="C633" s="32"/>
      <c r="D633" s="13"/>
      <c r="E633" s="14"/>
      <c r="F633" s="14"/>
      <c r="G633" s="1"/>
      <c r="H633" s="1"/>
      <c r="I633" s="1"/>
      <c r="J633" s="1"/>
      <c r="K633" s="1"/>
      <c r="L633" s="1"/>
      <c r="M633" s="1"/>
      <c r="N633" s="1"/>
    </row>
    <row r="634" spans="1:14" ht="18.75" customHeight="1">
      <c r="A634" s="13"/>
      <c r="B634" s="13"/>
      <c r="C634" s="32"/>
      <c r="D634" s="13"/>
      <c r="E634" s="14"/>
      <c r="F634" s="14"/>
      <c r="G634" s="1"/>
      <c r="H634" s="1"/>
      <c r="I634" s="1"/>
      <c r="J634" s="1"/>
      <c r="K634" s="1"/>
      <c r="L634" s="1"/>
      <c r="M634" s="1"/>
      <c r="N634" s="1"/>
    </row>
    <row r="635" spans="1:14" ht="18.75" customHeight="1">
      <c r="A635" s="13"/>
      <c r="B635" s="13"/>
      <c r="C635" s="32"/>
      <c r="D635" s="13"/>
      <c r="E635" s="14"/>
      <c r="F635" s="14"/>
      <c r="G635" s="1"/>
      <c r="H635" s="1"/>
      <c r="I635" s="1"/>
      <c r="J635" s="1"/>
      <c r="K635" s="1"/>
      <c r="L635" s="1"/>
      <c r="M635" s="1"/>
      <c r="N635" s="1"/>
    </row>
    <row r="636" spans="1:14" ht="18.75" customHeight="1">
      <c r="A636" s="13"/>
      <c r="B636" s="13"/>
      <c r="C636" s="32"/>
      <c r="D636" s="13"/>
      <c r="E636" s="14"/>
      <c r="F636" s="14"/>
      <c r="G636" s="1"/>
      <c r="H636" s="1"/>
      <c r="I636" s="1"/>
      <c r="J636" s="1"/>
      <c r="K636" s="1"/>
      <c r="L636" s="1"/>
      <c r="M636" s="1"/>
      <c r="N636" s="1"/>
    </row>
    <row r="637" spans="1:14" ht="18.75" customHeight="1">
      <c r="A637" s="13"/>
      <c r="B637" s="13"/>
      <c r="C637" s="32"/>
      <c r="D637" s="13"/>
      <c r="E637" s="14"/>
      <c r="F637" s="14"/>
      <c r="G637" s="1"/>
      <c r="H637" s="1"/>
      <c r="I637" s="1"/>
      <c r="J637" s="1"/>
      <c r="K637" s="1"/>
      <c r="L637" s="1"/>
      <c r="M637" s="1"/>
      <c r="N637" s="1"/>
    </row>
    <row r="638" spans="1:14" ht="18.75" customHeight="1">
      <c r="A638" s="13"/>
      <c r="B638" s="13"/>
      <c r="C638" s="32"/>
      <c r="D638" s="13"/>
      <c r="E638" s="14"/>
      <c r="F638" s="14"/>
      <c r="G638" s="1"/>
      <c r="H638" s="1"/>
      <c r="I638" s="1"/>
      <c r="J638" s="1"/>
      <c r="K638" s="1"/>
      <c r="L638" s="1"/>
      <c r="M638" s="1"/>
      <c r="N638" s="1"/>
    </row>
    <row r="639" spans="1:14" ht="18.75" customHeight="1">
      <c r="A639" s="13"/>
      <c r="B639" s="13"/>
      <c r="C639" s="32"/>
      <c r="D639" s="13"/>
      <c r="E639" s="14"/>
      <c r="F639" s="14"/>
      <c r="G639" s="1"/>
      <c r="H639" s="1"/>
      <c r="I639" s="1"/>
      <c r="J639" s="1"/>
      <c r="K639" s="1"/>
      <c r="L639" s="1"/>
      <c r="M639" s="1"/>
      <c r="N639" s="1"/>
    </row>
    <row r="640" spans="1:14" ht="18.75" customHeight="1">
      <c r="A640" s="13"/>
      <c r="B640" s="13"/>
      <c r="C640" s="32"/>
      <c r="D640" s="13"/>
      <c r="E640" s="14"/>
      <c r="F640" s="14"/>
      <c r="G640" s="1"/>
      <c r="H640" s="1"/>
      <c r="I640" s="1"/>
      <c r="J640" s="1"/>
      <c r="K640" s="1"/>
      <c r="L640" s="1"/>
      <c r="M640" s="1"/>
      <c r="N640" s="1"/>
    </row>
    <row r="641" spans="1:14" ht="18.75" customHeight="1">
      <c r="A641" s="13"/>
      <c r="B641" s="13"/>
      <c r="C641" s="32"/>
      <c r="D641" s="13"/>
      <c r="E641" s="14"/>
      <c r="F641" s="14"/>
      <c r="G641" s="1"/>
      <c r="H641" s="1"/>
      <c r="I641" s="1"/>
      <c r="J641" s="1"/>
      <c r="K641" s="1"/>
      <c r="L641" s="1"/>
      <c r="M641" s="1"/>
      <c r="N641" s="1"/>
    </row>
    <row r="642" spans="1:14" ht="18.75" customHeight="1">
      <c r="A642" s="13"/>
      <c r="B642" s="13"/>
      <c r="C642" s="32"/>
      <c r="D642" s="13"/>
      <c r="E642" s="14"/>
      <c r="F642" s="14"/>
      <c r="G642" s="1"/>
      <c r="H642" s="1"/>
      <c r="I642" s="1"/>
      <c r="J642" s="1"/>
      <c r="K642" s="1"/>
      <c r="L642" s="1"/>
      <c r="M642" s="1"/>
      <c r="N642" s="1"/>
    </row>
    <row r="643" spans="1:14" ht="18.75" customHeight="1">
      <c r="A643" s="13"/>
      <c r="B643" s="13"/>
      <c r="C643" s="32"/>
      <c r="D643" s="13"/>
      <c r="E643" s="14"/>
      <c r="F643" s="14"/>
      <c r="G643" s="1"/>
      <c r="H643" s="1"/>
      <c r="I643" s="1"/>
      <c r="J643" s="1"/>
      <c r="K643" s="1"/>
      <c r="L643" s="1"/>
      <c r="M643" s="1"/>
      <c r="N643" s="1"/>
    </row>
    <row r="644" spans="1:14" ht="18.75" customHeight="1">
      <c r="A644" s="13"/>
      <c r="B644" s="13"/>
      <c r="C644" s="32"/>
      <c r="D644" s="13"/>
      <c r="E644" s="14"/>
      <c r="F644" s="14"/>
      <c r="G644" s="1"/>
      <c r="H644" s="1"/>
      <c r="I644" s="1"/>
      <c r="J644" s="1"/>
      <c r="K644" s="1"/>
      <c r="L644" s="1"/>
      <c r="M644" s="1"/>
      <c r="N644" s="1"/>
    </row>
    <row r="645" spans="1:14" ht="18.75" customHeight="1">
      <c r="A645" s="13"/>
      <c r="B645" s="13"/>
      <c r="C645" s="32"/>
      <c r="D645" s="13"/>
      <c r="E645" s="14"/>
      <c r="F645" s="14"/>
      <c r="G645" s="1"/>
      <c r="H645" s="1"/>
      <c r="I645" s="1"/>
      <c r="J645" s="1"/>
      <c r="K645" s="1"/>
      <c r="L645" s="1"/>
      <c r="M645" s="1"/>
      <c r="N645" s="1"/>
    </row>
    <row r="646" spans="1:14" ht="18.75" customHeight="1">
      <c r="A646" s="13"/>
      <c r="B646" s="13"/>
      <c r="C646" s="32"/>
      <c r="D646" s="13"/>
      <c r="E646" s="14"/>
      <c r="F646" s="14"/>
      <c r="G646" s="1"/>
      <c r="H646" s="1"/>
      <c r="I646" s="1"/>
      <c r="J646" s="1"/>
      <c r="K646" s="1"/>
      <c r="L646" s="1"/>
      <c r="M646" s="1"/>
      <c r="N646" s="1"/>
    </row>
    <row r="647" spans="1:14" ht="18.75" customHeight="1">
      <c r="A647" s="13"/>
      <c r="B647" s="13"/>
      <c r="C647" s="32"/>
      <c r="D647" s="13"/>
      <c r="E647" s="14"/>
      <c r="F647" s="14"/>
      <c r="G647" s="1"/>
      <c r="H647" s="1"/>
      <c r="I647" s="1"/>
      <c r="J647" s="1"/>
      <c r="K647" s="1"/>
      <c r="L647" s="1"/>
      <c r="M647" s="1"/>
      <c r="N647" s="1"/>
    </row>
    <row r="648" spans="1:14" ht="18.75" customHeight="1">
      <c r="A648" s="13"/>
      <c r="B648" s="13"/>
      <c r="C648" s="32"/>
      <c r="D648" s="13"/>
      <c r="E648" s="14"/>
      <c r="F648" s="14"/>
      <c r="G648" s="1"/>
      <c r="H648" s="1"/>
      <c r="I648" s="1"/>
      <c r="J648" s="1"/>
      <c r="K648" s="1"/>
      <c r="L648" s="1"/>
      <c r="M648" s="1"/>
      <c r="N648" s="1"/>
    </row>
    <row r="649" spans="1:14" ht="18.75" customHeight="1">
      <c r="A649" s="13"/>
      <c r="B649" s="13"/>
      <c r="C649" s="32"/>
      <c r="D649" s="13"/>
      <c r="E649" s="14"/>
      <c r="F649" s="14"/>
      <c r="G649" s="1"/>
      <c r="H649" s="1"/>
      <c r="I649" s="1"/>
      <c r="J649" s="1"/>
      <c r="K649" s="1"/>
      <c r="L649" s="1"/>
      <c r="M649" s="1"/>
      <c r="N649" s="1"/>
    </row>
    <row r="650" spans="1:14" ht="18.75" customHeight="1">
      <c r="A650" s="13"/>
      <c r="B650" s="13"/>
      <c r="C650" s="32"/>
      <c r="D650" s="13"/>
      <c r="E650" s="14"/>
      <c r="F650" s="14"/>
      <c r="G650" s="1"/>
      <c r="H650" s="1"/>
      <c r="I650" s="1"/>
      <c r="J650" s="1"/>
      <c r="K650" s="1"/>
      <c r="L650" s="1"/>
      <c r="M650" s="1"/>
      <c r="N650" s="1"/>
    </row>
    <row r="651" spans="1:14" ht="18.75" customHeight="1">
      <c r="A651" s="13"/>
      <c r="B651" s="13"/>
      <c r="C651" s="32"/>
      <c r="D651" s="13"/>
      <c r="E651" s="14"/>
      <c r="F651" s="14"/>
      <c r="G651" s="1"/>
      <c r="H651" s="1"/>
      <c r="I651" s="1"/>
      <c r="J651" s="1"/>
      <c r="K651" s="1"/>
      <c r="L651" s="1"/>
      <c r="M651" s="1"/>
      <c r="N651" s="1"/>
    </row>
    <row r="652" spans="1:14" ht="18.75" customHeight="1">
      <c r="A652" s="13"/>
      <c r="B652" s="13"/>
      <c r="C652" s="32"/>
      <c r="D652" s="13"/>
      <c r="E652" s="14"/>
      <c r="F652" s="14"/>
      <c r="G652" s="1"/>
      <c r="H652" s="1"/>
      <c r="I652" s="1"/>
      <c r="J652" s="1"/>
      <c r="K652" s="1"/>
      <c r="L652" s="1"/>
      <c r="M652" s="1"/>
      <c r="N652" s="1"/>
    </row>
    <row r="653" spans="1:14" ht="18.75" customHeight="1">
      <c r="A653" s="13"/>
      <c r="B653" s="13"/>
      <c r="C653" s="32"/>
      <c r="D653" s="13"/>
      <c r="E653" s="14"/>
      <c r="F653" s="14"/>
      <c r="G653" s="1"/>
      <c r="H653" s="1"/>
      <c r="I653" s="1"/>
      <c r="J653" s="1"/>
      <c r="K653" s="1"/>
      <c r="L653" s="1"/>
      <c r="M653" s="1"/>
      <c r="N653" s="1"/>
    </row>
    <row r="654" spans="1:14" ht="18.75" customHeight="1">
      <c r="A654" s="13"/>
      <c r="B654" s="13"/>
      <c r="C654" s="32"/>
      <c r="D654" s="13"/>
      <c r="E654" s="14"/>
      <c r="F654" s="14"/>
      <c r="G654" s="1"/>
      <c r="H654" s="1"/>
      <c r="I654" s="1"/>
      <c r="J654" s="1"/>
      <c r="K654" s="1"/>
      <c r="L654" s="1"/>
      <c r="M654" s="1"/>
      <c r="N654" s="1"/>
    </row>
    <row r="655" spans="1:14" ht="18.75" customHeight="1">
      <c r="A655" s="13"/>
      <c r="B655" s="13"/>
      <c r="C655" s="32"/>
      <c r="D655" s="13"/>
      <c r="E655" s="14"/>
      <c r="F655" s="14"/>
      <c r="G655" s="1"/>
      <c r="H655" s="1"/>
      <c r="I655" s="1"/>
      <c r="J655" s="1"/>
      <c r="K655" s="1"/>
      <c r="L655" s="1"/>
      <c r="M655" s="1"/>
      <c r="N655" s="1"/>
    </row>
    <row r="656" spans="1:14" ht="18.75" customHeight="1">
      <c r="A656" s="13"/>
      <c r="B656" s="13"/>
      <c r="C656" s="32"/>
      <c r="D656" s="13"/>
      <c r="E656" s="14"/>
      <c r="F656" s="14"/>
      <c r="G656" s="1"/>
      <c r="H656" s="1"/>
      <c r="I656" s="1"/>
      <c r="J656" s="1"/>
      <c r="K656" s="1"/>
      <c r="L656" s="1"/>
      <c r="M656" s="1"/>
      <c r="N656" s="1"/>
    </row>
    <row r="657" spans="1:14" ht="18.75" customHeight="1">
      <c r="A657" s="13"/>
      <c r="B657" s="13"/>
      <c r="C657" s="32"/>
      <c r="D657" s="13"/>
      <c r="E657" s="14"/>
      <c r="F657" s="14"/>
      <c r="G657" s="1"/>
      <c r="H657" s="1"/>
      <c r="I657" s="1"/>
      <c r="J657" s="1"/>
      <c r="K657" s="1"/>
      <c r="L657" s="1"/>
      <c r="M657" s="1"/>
      <c r="N657" s="1"/>
    </row>
    <row r="658" spans="1:14" ht="18.75" customHeight="1">
      <c r="A658" s="13"/>
      <c r="B658" s="13"/>
      <c r="C658" s="32"/>
      <c r="D658" s="13"/>
      <c r="E658" s="14"/>
      <c r="F658" s="14"/>
      <c r="G658" s="1"/>
      <c r="H658" s="1"/>
      <c r="I658" s="1"/>
      <c r="J658" s="1"/>
      <c r="K658" s="1"/>
      <c r="L658" s="1"/>
      <c r="M658" s="1"/>
      <c r="N658" s="1"/>
    </row>
    <row r="659" spans="1:14" ht="18.75" customHeight="1">
      <c r="A659" s="13"/>
      <c r="B659" s="13"/>
      <c r="C659" s="32"/>
      <c r="D659" s="13"/>
      <c r="E659" s="14"/>
      <c r="F659" s="14"/>
      <c r="G659" s="1"/>
      <c r="H659" s="1"/>
      <c r="I659" s="1"/>
      <c r="J659" s="1"/>
      <c r="K659" s="1"/>
      <c r="L659" s="1"/>
      <c r="M659" s="1"/>
      <c r="N659" s="1"/>
    </row>
    <row r="660" spans="1:14" ht="18.75" customHeight="1">
      <c r="A660" s="13"/>
      <c r="B660" s="13"/>
      <c r="C660" s="32"/>
      <c r="D660" s="13"/>
      <c r="E660" s="14"/>
      <c r="F660" s="14"/>
      <c r="G660" s="1"/>
      <c r="H660" s="1"/>
      <c r="I660" s="1"/>
      <c r="J660" s="1"/>
      <c r="K660" s="1"/>
      <c r="L660" s="1"/>
      <c r="M660" s="1"/>
      <c r="N660" s="1"/>
    </row>
    <row r="661" spans="1:14" ht="18.75" customHeight="1">
      <c r="A661" s="13"/>
      <c r="B661" s="13"/>
      <c r="C661" s="32"/>
      <c r="D661" s="13"/>
      <c r="E661" s="14"/>
      <c r="F661" s="14"/>
      <c r="G661" s="1"/>
      <c r="H661" s="1"/>
      <c r="I661" s="1"/>
      <c r="J661" s="1"/>
      <c r="K661" s="1"/>
      <c r="L661" s="1"/>
      <c r="M661" s="1"/>
      <c r="N661" s="1"/>
    </row>
    <row r="662" spans="1:14" ht="18.75" customHeight="1">
      <c r="A662" s="13"/>
      <c r="B662" s="13"/>
      <c r="C662" s="32"/>
      <c r="D662" s="13"/>
      <c r="E662" s="14"/>
      <c r="F662" s="14"/>
      <c r="G662" s="1"/>
      <c r="H662" s="1"/>
      <c r="I662" s="1"/>
      <c r="J662" s="1"/>
      <c r="K662" s="1"/>
      <c r="L662" s="1"/>
      <c r="M662" s="1"/>
      <c r="N662" s="1"/>
    </row>
    <row r="663" spans="1:14" ht="18.75" customHeight="1">
      <c r="A663" s="13"/>
      <c r="B663" s="13"/>
      <c r="C663" s="32"/>
      <c r="D663" s="13"/>
      <c r="E663" s="14"/>
      <c r="F663" s="14"/>
      <c r="G663" s="1"/>
      <c r="H663" s="1"/>
      <c r="I663" s="1"/>
      <c r="J663" s="1"/>
      <c r="K663" s="1"/>
      <c r="L663" s="1"/>
      <c r="M663" s="1"/>
      <c r="N663" s="1"/>
    </row>
    <row r="664" spans="1:14" ht="18.75" customHeight="1">
      <c r="A664" s="13"/>
      <c r="B664" s="13"/>
      <c r="C664" s="32"/>
      <c r="D664" s="13"/>
      <c r="E664" s="14"/>
      <c r="F664" s="14"/>
      <c r="G664" s="1"/>
      <c r="H664" s="1"/>
      <c r="I664" s="1"/>
      <c r="J664" s="1"/>
      <c r="K664" s="1"/>
      <c r="L664" s="1"/>
      <c r="M664" s="1"/>
      <c r="N664" s="1"/>
    </row>
    <row r="665" spans="1:14" ht="18.75" customHeight="1">
      <c r="A665" s="13"/>
      <c r="B665" s="13"/>
      <c r="C665" s="32"/>
      <c r="D665" s="13"/>
      <c r="E665" s="14"/>
      <c r="F665" s="14"/>
      <c r="G665" s="1"/>
      <c r="H665" s="1"/>
      <c r="I665" s="1"/>
      <c r="J665" s="1"/>
      <c r="K665" s="1"/>
      <c r="L665" s="1"/>
      <c r="M665" s="1"/>
      <c r="N665" s="1"/>
    </row>
    <row r="666" spans="1:14" ht="18.75" customHeight="1">
      <c r="A666" s="13"/>
      <c r="B666" s="13"/>
      <c r="C666" s="32"/>
      <c r="D666" s="13"/>
      <c r="E666" s="14"/>
      <c r="F666" s="14"/>
      <c r="G666" s="1"/>
      <c r="H666" s="1"/>
      <c r="I666" s="1"/>
      <c r="J666" s="1"/>
      <c r="K666" s="1"/>
      <c r="L666" s="1"/>
      <c r="M666" s="1"/>
      <c r="N666" s="1"/>
    </row>
    <row r="667" spans="1:14" ht="18.75" customHeight="1">
      <c r="A667" s="13"/>
      <c r="B667" s="13"/>
      <c r="C667" s="32"/>
      <c r="D667" s="13"/>
      <c r="E667" s="14"/>
      <c r="F667" s="14"/>
      <c r="G667" s="1"/>
      <c r="H667" s="1"/>
      <c r="I667" s="1"/>
      <c r="J667" s="1"/>
      <c r="K667" s="1"/>
      <c r="L667" s="1"/>
      <c r="M667" s="1"/>
      <c r="N667" s="1"/>
    </row>
    <row r="668" spans="1:14" ht="18.75" customHeight="1">
      <c r="A668" s="13"/>
      <c r="B668" s="13"/>
      <c r="C668" s="32"/>
      <c r="D668" s="13"/>
      <c r="E668" s="14"/>
      <c r="F668" s="14"/>
      <c r="G668" s="1"/>
      <c r="H668" s="1"/>
      <c r="I668" s="1"/>
      <c r="J668" s="1"/>
      <c r="K668" s="1"/>
      <c r="L668" s="1"/>
      <c r="M668" s="1"/>
      <c r="N668" s="1"/>
    </row>
    <row r="669" spans="1:14" ht="18.75" customHeight="1">
      <c r="A669" s="13"/>
      <c r="B669" s="13"/>
      <c r="C669" s="32"/>
      <c r="D669" s="13"/>
      <c r="E669" s="14"/>
      <c r="F669" s="14"/>
      <c r="G669" s="1"/>
      <c r="H669" s="1"/>
      <c r="I669" s="1"/>
      <c r="J669" s="1"/>
      <c r="K669" s="1"/>
      <c r="L669" s="1"/>
      <c r="M669" s="1"/>
      <c r="N669" s="1"/>
    </row>
    <row r="670" spans="1:14" ht="18.75" customHeight="1">
      <c r="A670" s="13"/>
      <c r="B670" s="13"/>
      <c r="C670" s="32"/>
      <c r="D670" s="13"/>
      <c r="E670" s="14"/>
      <c r="F670" s="14"/>
      <c r="G670" s="1"/>
      <c r="H670" s="1"/>
      <c r="I670" s="1"/>
      <c r="J670" s="1"/>
      <c r="K670" s="1"/>
      <c r="L670" s="1"/>
      <c r="M670" s="1"/>
      <c r="N670" s="1"/>
    </row>
    <row r="671" spans="1:14" ht="18.75" customHeight="1">
      <c r="A671" s="13"/>
      <c r="B671" s="13"/>
      <c r="C671" s="32"/>
      <c r="D671" s="13"/>
      <c r="E671" s="14"/>
      <c r="F671" s="14"/>
      <c r="G671" s="1"/>
      <c r="H671" s="1"/>
      <c r="I671" s="1"/>
      <c r="J671" s="1"/>
      <c r="K671" s="1"/>
      <c r="L671" s="1"/>
      <c r="M671" s="1"/>
      <c r="N671" s="1"/>
    </row>
    <row r="672" spans="1:14" ht="18.75" customHeight="1">
      <c r="A672" s="13"/>
      <c r="B672" s="13"/>
      <c r="C672" s="32"/>
      <c r="D672" s="13"/>
      <c r="E672" s="14"/>
      <c r="F672" s="14"/>
      <c r="G672" s="1"/>
      <c r="H672" s="1"/>
      <c r="I672" s="1"/>
      <c r="J672" s="1"/>
      <c r="K672" s="1"/>
      <c r="L672" s="1"/>
      <c r="M672" s="1"/>
      <c r="N672" s="1"/>
    </row>
    <row r="673" spans="1:14" ht="18.75" customHeight="1">
      <c r="A673" s="13"/>
      <c r="B673" s="13"/>
      <c r="C673" s="32"/>
      <c r="D673" s="13"/>
      <c r="E673" s="14"/>
      <c r="F673" s="14"/>
      <c r="G673" s="1"/>
      <c r="H673" s="1"/>
      <c r="I673" s="1"/>
      <c r="J673" s="1"/>
      <c r="K673" s="1"/>
      <c r="L673" s="1"/>
      <c r="M673" s="1"/>
      <c r="N673" s="1"/>
    </row>
    <row r="674" spans="1:14" ht="18.75" customHeight="1">
      <c r="A674" s="13"/>
      <c r="B674" s="13"/>
      <c r="C674" s="32"/>
      <c r="D674" s="13"/>
      <c r="E674" s="14"/>
      <c r="F674" s="14"/>
      <c r="G674" s="1"/>
      <c r="H674" s="1"/>
      <c r="I674" s="1"/>
      <c r="J674" s="1"/>
      <c r="K674" s="1"/>
      <c r="L674" s="1"/>
      <c r="M674" s="1"/>
      <c r="N674" s="1"/>
    </row>
    <row r="675" spans="1:14" ht="18.75" customHeight="1">
      <c r="A675" s="13"/>
      <c r="B675" s="13"/>
      <c r="C675" s="32"/>
      <c r="D675" s="13"/>
      <c r="E675" s="14"/>
      <c r="F675" s="14"/>
      <c r="G675" s="1"/>
      <c r="H675" s="1"/>
      <c r="I675" s="1"/>
      <c r="J675" s="1"/>
      <c r="K675" s="1"/>
      <c r="L675" s="1"/>
      <c r="M675" s="1"/>
      <c r="N675" s="1"/>
    </row>
    <row r="676" spans="1:14" ht="18.75" customHeight="1">
      <c r="A676" s="13"/>
      <c r="B676" s="13"/>
      <c r="C676" s="32"/>
      <c r="D676" s="13"/>
      <c r="E676" s="14"/>
      <c r="F676" s="14"/>
      <c r="G676" s="1"/>
      <c r="H676" s="1"/>
      <c r="I676" s="1"/>
      <c r="J676" s="1"/>
      <c r="K676" s="1"/>
      <c r="L676" s="1"/>
      <c r="M676" s="1"/>
      <c r="N676" s="1"/>
    </row>
    <row r="677" spans="1:14" ht="18.75" customHeight="1">
      <c r="A677" s="13"/>
      <c r="B677" s="13"/>
      <c r="C677" s="32"/>
      <c r="D677" s="13"/>
      <c r="E677" s="14"/>
      <c r="F677" s="14"/>
      <c r="G677" s="1"/>
      <c r="H677" s="1"/>
      <c r="I677" s="1"/>
      <c r="J677" s="1"/>
      <c r="K677" s="1"/>
      <c r="L677" s="1"/>
      <c r="M677" s="1"/>
      <c r="N677" s="1"/>
    </row>
    <row r="678" spans="1:14" ht="18.75" customHeight="1">
      <c r="A678" s="13"/>
      <c r="B678" s="13"/>
      <c r="C678" s="32"/>
      <c r="D678" s="13"/>
      <c r="E678" s="14"/>
      <c r="F678" s="14"/>
      <c r="G678" s="1"/>
      <c r="H678" s="1"/>
      <c r="I678" s="1"/>
      <c r="J678" s="1"/>
      <c r="K678" s="1"/>
      <c r="L678" s="1"/>
      <c r="M678" s="1"/>
      <c r="N678" s="1"/>
    </row>
    <row r="679" spans="1:14" ht="18.75" customHeight="1">
      <c r="A679" s="13"/>
      <c r="B679" s="13"/>
      <c r="C679" s="32"/>
      <c r="D679" s="13"/>
      <c r="E679" s="14"/>
      <c r="F679" s="14"/>
      <c r="G679" s="1"/>
      <c r="H679" s="1"/>
      <c r="I679" s="1"/>
      <c r="J679" s="1"/>
      <c r="K679" s="1"/>
      <c r="L679" s="1"/>
      <c r="M679" s="1"/>
      <c r="N679" s="1"/>
    </row>
    <row r="680" spans="1:14" ht="18.75" customHeight="1">
      <c r="A680" s="13"/>
      <c r="B680" s="13"/>
      <c r="C680" s="32"/>
      <c r="D680" s="13"/>
      <c r="E680" s="14"/>
      <c r="F680" s="14"/>
      <c r="G680" s="1"/>
      <c r="H680" s="1"/>
      <c r="I680" s="1"/>
      <c r="J680" s="1"/>
      <c r="K680" s="1"/>
      <c r="L680" s="1"/>
      <c r="M680" s="1"/>
      <c r="N680" s="1"/>
    </row>
    <row r="681" spans="1:14" ht="18.75" customHeight="1">
      <c r="A681" s="13"/>
      <c r="B681" s="13"/>
      <c r="C681" s="32"/>
      <c r="D681" s="13"/>
      <c r="E681" s="14"/>
      <c r="F681" s="14"/>
      <c r="G681" s="1"/>
      <c r="H681" s="1"/>
      <c r="I681" s="1"/>
      <c r="J681" s="1"/>
      <c r="K681" s="1"/>
      <c r="L681" s="1"/>
      <c r="M681" s="1"/>
      <c r="N681" s="1"/>
    </row>
    <row r="682" spans="1:14" ht="18.75" customHeight="1">
      <c r="A682" s="13"/>
      <c r="B682" s="13"/>
      <c r="C682" s="32"/>
      <c r="D682" s="13"/>
      <c r="E682" s="14"/>
      <c r="F682" s="14"/>
      <c r="G682" s="1"/>
      <c r="H682" s="1"/>
      <c r="I682" s="1"/>
      <c r="J682" s="1"/>
      <c r="K682" s="1"/>
      <c r="L682" s="1"/>
      <c r="M682" s="1"/>
      <c r="N682" s="1"/>
    </row>
    <row r="683" spans="1:14" ht="18.75" customHeight="1">
      <c r="A683" s="13"/>
      <c r="B683" s="13"/>
      <c r="C683" s="32"/>
      <c r="D683" s="13"/>
      <c r="E683" s="14"/>
      <c r="F683" s="14"/>
      <c r="G683" s="1"/>
      <c r="H683" s="1"/>
      <c r="I683" s="1"/>
      <c r="J683" s="1"/>
      <c r="K683" s="1"/>
      <c r="L683" s="1"/>
      <c r="M683" s="1"/>
      <c r="N683" s="1"/>
    </row>
    <row r="684" spans="1:14" ht="18.75" customHeight="1">
      <c r="A684" s="13"/>
      <c r="B684" s="13"/>
      <c r="C684" s="32"/>
      <c r="D684" s="13"/>
      <c r="E684" s="14"/>
      <c r="F684" s="14"/>
      <c r="G684" s="1"/>
      <c r="H684" s="1"/>
      <c r="I684" s="1"/>
      <c r="J684" s="1"/>
      <c r="K684" s="1"/>
      <c r="L684" s="1"/>
      <c r="M684" s="1"/>
      <c r="N684" s="1"/>
    </row>
    <row r="685" spans="1:14" ht="18.75" customHeight="1">
      <c r="A685" s="13"/>
      <c r="B685" s="13"/>
      <c r="C685" s="32"/>
      <c r="D685" s="13"/>
      <c r="E685" s="14"/>
      <c r="F685" s="14"/>
      <c r="G685" s="1"/>
      <c r="H685" s="1"/>
      <c r="I685" s="1"/>
      <c r="J685" s="1"/>
      <c r="K685" s="1"/>
      <c r="L685" s="1"/>
      <c r="M685" s="1"/>
      <c r="N685" s="1"/>
    </row>
    <row r="686" spans="1:14" ht="18.75" customHeight="1">
      <c r="A686" s="13"/>
      <c r="B686" s="13"/>
      <c r="C686" s="32"/>
      <c r="D686" s="13"/>
      <c r="E686" s="14"/>
      <c r="F686" s="14"/>
      <c r="G686" s="1"/>
      <c r="H686" s="1"/>
      <c r="I686" s="1"/>
      <c r="J686" s="1"/>
      <c r="K686" s="1"/>
      <c r="L686" s="1"/>
      <c r="M686" s="1"/>
      <c r="N686" s="1"/>
    </row>
    <row r="687" spans="1:14" ht="18.75" customHeight="1">
      <c r="A687" s="13"/>
      <c r="B687" s="13"/>
      <c r="C687" s="32"/>
      <c r="D687" s="13"/>
      <c r="E687" s="14"/>
      <c r="F687" s="14"/>
      <c r="G687" s="1"/>
      <c r="H687" s="1"/>
      <c r="I687" s="1"/>
      <c r="J687" s="1"/>
      <c r="K687" s="1"/>
      <c r="L687" s="1"/>
      <c r="M687" s="1"/>
      <c r="N687" s="1"/>
    </row>
    <row r="688" spans="1:14" ht="18.75" customHeight="1">
      <c r="A688" s="13"/>
      <c r="B688" s="13"/>
      <c r="C688" s="32"/>
      <c r="D688" s="13"/>
      <c r="E688" s="14"/>
      <c r="F688" s="14"/>
      <c r="G688" s="1"/>
      <c r="H688" s="1"/>
      <c r="I688" s="1"/>
      <c r="J688" s="1"/>
      <c r="K688" s="1"/>
      <c r="L688" s="1"/>
      <c r="M688" s="1"/>
      <c r="N688" s="1"/>
    </row>
    <row r="689" spans="1:14" ht="18.75" customHeight="1">
      <c r="A689" s="13"/>
      <c r="B689" s="13"/>
      <c r="C689" s="32"/>
      <c r="D689" s="13"/>
      <c r="E689" s="14"/>
      <c r="F689" s="14"/>
      <c r="G689" s="1"/>
      <c r="H689" s="1"/>
      <c r="I689" s="1"/>
      <c r="J689" s="1"/>
      <c r="K689" s="1"/>
      <c r="L689" s="1"/>
      <c r="M689" s="1"/>
      <c r="N689" s="1"/>
    </row>
    <row r="690" spans="1:14" ht="18.75" customHeight="1">
      <c r="A690" s="13"/>
      <c r="B690" s="13"/>
      <c r="C690" s="32"/>
      <c r="D690" s="13"/>
      <c r="E690" s="14"/>
      <c r="F690" s="14"/>
      <c r="G690" s="1"/>
      <c r="H690" s="1"/>
      <c r="I690" s="1"/>
      <c r="J690" s="1"/>
      <c r="K690" s="1"/>
      <c r="L690" s="1"/>
      <c r="M690" s="1"/>
      <c r="N690" s="1"/>
    </row>
    <row r="691" spans="1:14" ht="18.75" customHeight="1">
      <c r="A691" s="13"/>
      <c r="B691" s="13"/>
      <c r="C691" s="32"/>
      <c r="D691" s="13"/>
      <c r="E691" s="14"/>
      <c r="F691" s="14"/>
      <c r="G691" s="1"/>
      <c r="H691" s="1"/>
      <c r="I691" s="1"/>
      <c r="J691" s="1"/>
      <c r="K691" s="1"/>
      <c r="L691" s="1"/>
      <c r="M691" s="1"/>
      <c r="N691" s="1"/>
    </row>
    <row r="692" spans="1:14" ht="18.75" customHeight="1">
      <c r="A692" s="13"/>
      <c r="B692" s="13"/>
      <c r="C692" s="32"/>
      <c r="D692" s="13"/>
      <c r="E692" s="14"/>
      <c r="F692" s="14"/>
      <c r="G692" s="1"/>
      <c r="H692" s="1"/>
      <c r="I692" s="1"/>
      <c r="J692" s="1"/>
      <c r="K692" s="1"/>
      <c r="L692" s="1"/>
      <c r="M692" s="1"/>
      <c r="N692" s="1"/>
    </row>
    <row r="693" spans="1:14" ht="18.75" customHeight="1">
      <c r="A693" s="13"/>
      <c r="B693" s="13"/>
      <c r="C693" s="32"/>
      <c r="D693" s="13"/>
      <c r="E693" s="14"/>
      <c r="F693" s="14"/>
      <c r="G693" s="1"/>
      <c r="H693" s="1"/>
      <c r="I693" s="1"/>
      <c r="J693" s="1"/>
      <c r="K693" s="1"/>
      <c r="L693" s="1"/>
      <c r="M693" s="1"/>
      <c r="N693" s="1"/>
    </row>
    <row r="694" spans="1:14" ht="18.75" customHeight="1">
      <c r="A694" s="13"/>
      <c r="B694" s="13"/>
      <c r="C694" s="32"/>
      <c r="D694" s="13"/>
      <c r="E694" s="14"/>
      <c r="F694" s="14"/>
      <c r="G694" s="1"/>
      <c r="H694" s="1"/>
      <c r="I694" s="1"/>
      <c r="J694" s="1"/>
      <c r="K694" s="1"/>
      <c r="L694" s="1"/>
      <c r="M694" s="1"/>
      <c r="N694" s="1"/>
    </row>
    <row r="695" spans="1:14" ht="18.75" customHeight="1">
      <c r="A695" s="13"/>
      <c r="B695" s="13"/>
      <c r="C695" s="32"/>
      <c r="D695" s="13"/>
      <c r="E695" s="14"/>
      <c r="F695" s="14"/>
      <c r="G695" s="1"/>
      <c r="H695" s="1"/>
      <c r="I695" s="1"/>
      <c r="J695" s="1"/>
      <c r="K695" s="1"/>
      <c r="L695" s="1"/>
      <c r="M695" s="1"/>
      <c r="N695" s="1"/>
    </row>
    <row r="696" spans="1:14" ht="18.75" customHeight="1">
      <c r="A696" s="13"/>
      <c r="B696" s="13"/>
      <c r="C696" s="32"/>
      <c r="D696" s="13"/>
      <c r="E696" s="14"/>
      <c r="F696" s="14"/>
      <c r="G696" s="1"/>
      <c r="H696" s="1"/>
      <c r="I696" s="1"/>
      <c r="J696" s="1"/>
      <c r="K696" s="1"/>
      <c r="L696" s="1"/>
      <c r="M696" s="1"/>
      <c r="N696" s="1"/>
    </row>
    <row r="697" spans="1:14" ht="18.75" customHeight="1">
      <c r="A697" s="13"/>
      <c r="B697" s="13"/>
      <c r="C697" s="32"/>
      <c r="D697" s="13"/>
      <c r="E697" s="14"/>
      <c r="F697" s="14"/>
      <c r="G697" s="1"/>
      <c r="H697" s="1"/>
      <c r="I697" s="1"/>
      <c r="J697" s="1"/>
      <c r="K697" s="1"/>
      <c r="L697" s="1"/>
      <c r="M697" s="1"/>
      <c r="N697" s="1"/>
    </row>
    <row r="698" spans="1:14" ht="18.75" customHeight="1">
      <c r="A698" s="13"/>
      <c r="B698" s="13"/>
      <c r="C698" s="32"/>
      <c r="D698" s="13"/>
      <c r="E698" s="14"/>
      <c r="F698" s="14"/>
      <c r="G698" s="1"/>
      <c r="H698" s="1"/>
      <c r="I698" s="1"/>
      <c r="J698" s="1"/>
      <c r="K698" s="1"/>
      <c r="L698" s="1"/>
      <c r="M698" s="1"/>
      <c r="N698" s="1"/>
    </row>
    <row r="699" spans="1:14" ht="18.75" customHeight="1">
      <c r="A699" s="13"/>
      <c r="B699" s="13"/>
      <c r="C699" s="32"/>
      <c r="D699" s="13"/>
      <c r="E699" s="14"/>
      <c r="F699" s="14"/>
      <c r="G699" s="1"/>
      <c r="H699" s="1"/>
      <c r="I699" s="1"/>
      <c r="J699" s="1"/>
      <c r="K699" s="1"/>
      <c r="L699" s="1"/>
      <c r="M699" s="1"/>
      <c r="N699" s="1"/>
    </row>
    <row r="700" spans="1:14" ht="18.75" customHeight="1">
      <c r="A700" s="13"/>
      <c r="B700" s="13"/>
      <c r="C700" s="32"/>
      <c r="D700" s="13"/>
      <c r="E700" s="14"/>
      <c r="F700" s="14"/>
      <c r="G700" s="1"/>
      <c r="H700" s="1"/>
      <c r="I700" s="1"/>
      <c r="J700" s="1"/>
      <c r="K700" s="1"/>
      <c r="L700" s="1"/>
      <c r="M700" s="1"/>
      <c r="N700" s="1"/>
    </row>
    <row r="701" spans="1:14" ht="18.75" customHeight="1">
      <c r="A701" s="13"/>
      <c r="B701" s="13"/>
      <c r="C701" s="32"/>
      <c r="D701" s="13"/>
      <c r="E701" s="14"/>
      <c r="F701" s="14"/>
      <c r="G701" s="1"/>
      <c r="H701" s="1"/>
      <c r="I701" s="1"/>
      <c r="J701" s="1"/>
      <c r="K701" s="1"/>
      <c r="L701" s="1"/>
      <c r="M701" s="1"/>
      <c r="N701" s="1"/>
    </row>
    <row r="702" spans="1:14" ht="18.75" customHeight="1">
      <c r="A702" s="13"/>
      <c r="B702" s="13"/>
      <c r="C702" s="32"/>
      <c r="D702" s="13"/>
      <c r="E702" s="14"/>
      <c r="F702" s="14"/>
      <c r="G702" s="1"/>
      <c r="H702" s="1"/>
      <c r="I702" s="1"/>
      <c r="J702" s="1"/>
      <c r="K702" s="1"/>
      <c r="L702" s="1"/>
      <c r="M702" s="1"/>
      <c r="N702" s="1"/>
    </row>
    <row r="703" spans="1:14" ht="18.75" customHeight="1">
      <c r="A703" s="13"/>
      <c r="B703" s="13"/>
      <c r="C703" s="32"/>
      <c r="D703" s="13"/>
      <c r="E703" s="14"/>
      <c r="F703" s="14"/>
      <c r="G703" s="1"/>
      <c r="H703" s="1"/>
      <c r="I703" s="1"/>
      <c r="J703" s="1"/>
      <c r="K703" s="1"/>
      <c r="L703" s="1"/>
      <c r="M703" s="1"/>
      <c r="N703" s="1"/>
    </row>
    <row r="704" spans="1:14" ht="18.75" customHeight="1">
      <c r="A704" s="13"/>
      <c r="B704" s="13"/>
      <c r="C704" s="32"/>
      <c r="D704" s="13"/>
      <c r="E704" s="14"/>
      <c r="F704" s="14"/>
      <c r="G704" s="1"/>
      <c r="H704" s="1"/>
      <c r="I704" s="1"/>
      <c r="J704" s="1"/>
      <c r="K704" s="1"/>
      <c r="L704" s="1"/>
      <c r="M704" s="1"/>
      <c r="N704" s="1"/>
    </row>
    <row r="705" spans="1:14" ht="18.75" customHeight="1">
      <c r="A705" s="13"/>
      <c r="B705" s="13"/>
      <c r="C705" s="32"/>
      <c r="D705" s="13"/>
      <c r="E705" s="14"/>
      <c r="F705" s="14"/>
      <c r="G705" s="1"/>
      <c r="H705" s="1"/>
      <c r="I705" s="1"/>
      <c r="J705" s="1"/>
      <c r="K705" s="1"/>
      <c r="L705" s="1"/>
      <c r="M705" s="1"/>
      <c r="N705" s="1"/>
    </row>
    <row r="706" spans="1:14" ht="18.75" customHeight="1">
      <c r="A706" s="13"/>
      <c r="B706" s="13"/>
      <c r="C706" s="32"/>
      <c r="D706" s="13"/>
      <c r="E706" s="14"/>
      <c r="F706" s="14"/>
      <c r="G706" s="1"/>
      <c r="H706" s="1"/>
      <c r="I706" s="1"/>
      <c r="J706" s="1"/>
      <c r="K706" s="1"/>
      <c r="L706" s="1"/>
      <c r="M706" s="1"/>
      <c r="N706" s="1"/>
    </row>
    <row r="707" spans="1:14" ht="18.75" customHeight="1">
      <c r="A707" s="13"/>
      <c r="B707" s="13"/>
      <c r="C707" s="32"/>
      <c r="D707" s="13"/>
      <c r="E707" s="14"/>
      <c r="F707" s="14"/>
      <c r="G707" s="1"/>
      <c r="H707" s="1"/>
      <c r="I707" s="1"/>
      <c r="J707" s="1"/>
      <c r="K707" s="1"/>
      <c r="L707" s="1"/>
      <c r="M707" s="1"/>
      <c r="N707" s="1"/>
    </row>
    <row r="708" spans="1:14" ht="18.75" customHeight="1">
      <c r="A708" s="13"/>
      <c r="B708" s="13"/>
      <c r="C708" s="32"/>
      <c r="D708" s="13"/>
      <c r="E708" s="14"/>
      <c r="F708" s="14"/>
      <c r="G708" s="1"/>
      <c r="H708" s="1"/>
      <c r="I708" s="1"/>
      <c r="J708" s="1"/>
      <c r="K708" s="1"/>
      <c r="L708" s="1"/>
      <c r="M708" s="1"/>
      <c r="N708" s="1"/>
    </row>
    <row r="709" spans="1:14" ht="18.75" customHeight="1">
      <c r="A709" s="13"/>
      <c r="B709" s="13"/>
      <c r="C709" s="32"/>
      <c r="D709" s="13"/>
      <c r="E709" s="14"/>
      <c r="F709" s="14"/>
      <c r="G709" s="1"/>
      <c r="H709" s="1"/>
      <c r="I709" s="1"/>
      <c r="J709" s="1"/>
      <c r="K709" s="1"/>
      <c r="L709" s="1"/>
      <c r="M709" s="1"/>
      <c r="N709" s="1"/>
    </row>
    <row r="710" spans="1:14" ht="18.75" customHeight="1">
      <c r="A710" s="13"/>
      <c r="B710" s="13"/>
      <c r="C710" s="32"/>
      <c r="D710" s="13"/>
      <c r="E710" s="14"/>
      <c r="F710" s="14"/>
      <c r="G710" s="1"/>
      <c r="H710" s="1"/>
      <c r="I710" s="1"/>
      <c r="J710" s="1"/>
      <c r="K710" s="1"/>
      <c r="L710" s="1"/>
      <c r="M710" s="1"/>
      <c r="N710" s="1"/>
    </row>
    <row r="711" spans="1:14" ht="18.75" customHeight="1">
      <c r="A711" s="13"/>
      <c r="B711" s="13"/>
      <c r="C711" s="32"/>
      <c r="D711" s="13"/>
      <c r="E711" s="14"/>
      <c r="F711" s="14"/>
      <c r="G711" s="1"/>
      <c r="H711" s="1"/>
      <c r="I711" s="1"/>
      <c r="J711" s="1"/>
      <c r="K711" s="1"/>
      <c r="L711" s="1"/>
      <c r="M711" s="1"/>
      <c r="N711" s="1"/>
    </row>
    <row r="712" spans="1:14" ht="18.75" customHeight="1">
      <c r="A712" s="13"/>
      <c r="B712" s="13"/>
      <c r="C712" s="32"/>
      <c r="D712" s="13"/>
      <c r="E712" s="14"/>
      <c r="F712" s="14"/>
      <c r="G712" s="1"/>
      <c r="H712" s="1"/>
      <c r="I712" s="1"/>
      <c r="J712" s="1"/>
      <c r="K712" s="1"/>
      <c r="L712" s="1"/>
      <c r="M712" s="1"/>
      <c r="N712" s="1"/>
    </row>
    <row r="713" spans="1:14" ht="18.75" customHeight="1">
      <c r="A713" s="13"/>
      <c r="B713" s="13"/>
      <c r="C713" s="32"/>
      <c r="D713" s="13"/>
      <c r="E713" s="14"/>
      <c r="F713" s="14"/>
      <c r="G713" s="1"/>
      <c r="H713" s="1"/>
      <c r="I713" s="1"/>
      <c r="J713" s="1"/>
      <c r="K713" s="1"/>
      <c r="L713" s="1"/>
      <c r="M713" s="1"/>
      <c r="N713" s="1"/>
    </row>
    <row r="714" spans="1:14" ht="18.75" customHeight="1">
      <c r="A714" s="13"/>
      <c r="B714" s="13"/>
      <c r="C714" s="32"/>
      <c r="D714" s="13"/>
      <c r="E714" s="14"/>
      <c r="F714" s="14"/>
      <c r="G714" s="1"/>
      <c r="H714" s="1"/>
      <c r="I714" s="1"/>
      <c r="J714" s="1"/>
      <c r="K714" s="1"/>
      <c r="L714" s="1"/>
      <c r="M714" s="1"/>
      <c r="N714" s="1"/>
    </row>
    <row r="715" spans="1:14" ht="18.75" customHeight="1">
      <c r="A715" s="13"/>
      <c r="B715" s="13"/>
      <c r="C715" s="32"/>
      <c r="D715" s="13"/>
      <c r="E715" s="14"/>
      <c r="F715" s="14"/>
      <c r="G715" s="1"/>
      <c r="H715" s="1"/>
      <c r="I715" s="1"/>
      <c r="J715" s="1"/>
      <c r="K715" s="1"/>
      <c r="L715" s="1"/>
      <c r="M715" s="1"/>
      <c r="N715" s="1"/>
    </row>
    <row r="716" spans="1:14" ht="18.75" customHeight="1">
      <c r="A716" s="13"/>
      <c r="B716" s="13"/>
      <c r="C716" s="32"/>
      <c r="D716" s="13"/>
      <c r="E716" s="14"/>
      <c r="F716" s="14"/>
      <c r="G716" s="1"/>
      <c r="H716" s="1"/>
      <c r="I716" s="1"/>
      <c r="J716" s="1"/>
      <c r="K716" s="1"/>
      <c r="L716" s="1"/>
      <c r="M716" s="1"/>
      <c r="N716" s="1"/>
    </row>
    <row r="717" spans="1:14" ht="18.75" customHeight="1">
      <c r="A717" s="13"/>
      <c r="B717" s="13"/>
      <c r="C717" s="32"/>
      <c r="D717" s="13"/>
      <c r="E717" s="14"/>
      <c r="F717" s="14"/>
      <c r="G717" s="1"/>
      <c r="H717" s="1"/>
      <c r="I717" s="1"/>
      <c r="J717" s="1"/>
      <c r="K717" s="1"/>
      <c r="L717" s="1"/>
      <c r="M717" s="1"/>
      <c r="N717" s="1"/>
    </row>
    <row r="718" spans="1:14" ht="18.75" customHeight="1">
      <c r="A718" s="13"/>
      <c r="B718" s="13"/>
      <c r="C718" s="32"/>
      <c r="D718" s="13"/>
      <c r="E718" s="14"/>
      <c r="F718" s="14"/>
      <c r="G718" s="1"/>
      <c r="H718" s="1"/>
      <c r="I718" s="1"/>
      <c r="J718" s="1"/>
      <c r="K718" s="1"/>
      <c r="L718" s="1"/>
      <c r="M718" s="1"/>
      <c r="N718" s="1"/>
    </row>
    <row r="719" spans="1:14" ht="18.75" customHeight="1">
      <c r="A719" s="13"/>
      <c r="B719" s="13"/>
      <c r="C719" s="32"/>
      <c r="D719" s="13"/>
      <c r="E719" s="14"/>
      <c r="F719" s="14"/>
      <c r="G719" s="1"/>
      <c r="H719" s="1"/>
      <c r="I719" s="1"/>
      <c r="J719" s="1"/>
      <c r="K719" s="1"/>
      <c r="L719" s="1"/>
      <c r="M719" s="1"/>
      <c r="N719" s="1"/>
    </row>
    <row r="720" spans="1:14" ht="18.75" customHeight="1">
      <c r="A720" s="13"/>
      <c r="B720" s="13"/>
      <c r="C720" s="32"/>
      <c r="D720" s="13"/>
      <c r="E720" s="14"/>
      <c r="F720" s="14"/>
      <c r="G720" s="1"/>
      <c r="H720" s="1"/>
      <c r="I720" s="1"/>
      <c r="J720" s="1"/>
      <c r="K720" s="1"/>
      <c r="L720" s="1"/>
      <c r="M720" s="1"/>
      <c r="N720" s="1"/>
    </row>
    <row r="721" spans="1:14" ht="18.75" customHeight="1">
      <c r="A721" s="13"/>
      <c r="B721" s="13"/>
      <c r="C721" s="32"/>
      <c r="D721" s="13"/>
      <c r="E721" s="14"/>
      <c r="F721" s="14"/>
      <c r="G721" s="1"/>
      <c r="H721" s="1"/>
      <c r="I721" s="1"/>
      <c r="J721" s="1"/>
      <c r="K721" s="1"/>
      <c r="L721" s="1"/>
      <c r="M721" s="1"/>
      <c r="N721" s="1"/>
    </row>
    <row r="722" spans="1:14" ht="18.75" customHeight="1">
      <c r="A722" s="13"/>
      <c r="B722" s="13"/>
      <c r="C722" s="32"/>
      <c r="D722" s="13"/>
      <c r="E722" s="14"/>
      <c r="F722" s="14"/>
      <c r="G722" s="1"/>
      <c r="H722" s="1"/>
      <c r="I722" s="1"/>
      <c r="J722" s="1"/>
      <c r="K722" s="1"/>
      <c r="L722" s="1"/>
      <c r="M722" s="1"/>
      <c r="N722" s="1"/>
    </row>
    <row r="723" spans="1:14" ht="18.75" customHeight="1">
      <c r="A723" s="13"/>
      <c r="B723" s="13"/>
      <c r="C723" s="32"/>
      <c r="D723" s="13"/>
      <c r="E723" s="14"/>
      <c r="F723" s="14"/>
      <c r="G723" s="1"/>
      <c r="H723" s="1"/>
      <c r="I723" s="1"/>
      <c r="J723" s="1"/>
      <c r="K723" s="1"/>
      <c r="L723" s="1"/>
      <c r="M723" s="1"/>
      <c r="N723" s="1"/>
    </row>
    <row r="724" spans="1:14" ht="18.75" customHeight="1">
      <c r="A724" s="13"/>
      <c r="B724" s="13"/>
      <c r="C724" s="32"/>
      <c r="D724" s="13"/>
      <c r="E724" s="14"/>
      <c r="F724" s="14"/>
      <c r="G724" s="1"/>
      <c r="H724" s="1"/>
      <c r="I724" s="1"/>
      <c r="J724" s="1"/>
      <c r="K724" s="1"/>
      <c r="L724" s="1"/>
      <c r="M724" s="1"/>
      <c r="N724" s="1"/>
    </row>
    <row r="725" spans="1:14" ht="18.75" customHeight="1">
      <c r="A725" s="13"/>
      <c r="B725" s="13"/>
      <c r="C725" s="32"/>
      <c r="D725" s="13"/>
      <c r="E725" s="14"/>
      <c r="F725" s="14"/>
      <c r="G725" s="1"/>
      <c r="H725" s="1"/>
      <c r="I725" s="1"/>
      <c r="J725" s="1"/>
      <c r="K725" s="1"/>
      <c r="L725" s="1"/>
      <c r="M725" s="1"/>
      <c r="N725" s="1"/>
    </row>
    <row r="726" spans="1:14" ht="18.75" customHeight="1">
      <c r="A726" s="13"/>
      <c r="B726" s="13"/>
      <c r="C726" s="32"/>
      <c r="D726" s="13"/>
      <c r="E726" s="14"/>
      <c r="F726" s="14"/>
      <c r="G726" s="1"/>
      <c r="H726" s="1"/>
      <c r="I726" s="1"/>
      <c r="J726" s="1"/>
      <c r="K726" s="1"/>
      <c r="L726" s="1"/>
      <c r="M726" s="1"/>
      <c r="N726" s="1"/>
    </row>
    <row r="727" spans="1:14" ht="18.75" customHeight="1">
      <c r="A727" s="13"/>
      <c r="B727" s="13"/>
      <c r="C727" s="32"/>
      <c r="D727" s="13"/>
      <c r="E727" s="14"/>
      <c r="F727" s="14"/>
      <c r="G727" s="1"/>
      <c r="H727" s="1"/>
      <c r="I727" s="1"/>
      <c r="J727" s="1"/>
      <c r="K727" s="1"/>
      <c r="L727" s="1"/>
      <c r="M727" s="1"/>
      <c r="N727" s="1"/>
    </row>
    <row r="728" spans="1:14" ht="18.75" customHeight="1">
      <c r="A728" s="13"/>
      <c r="B728" s="13"/>
      <c r="C728" s="32"/>
      <c r="D728" s="13"/>
      <c r="E728" s="14"/>
      <c r="F728" s="14"/>
      <c r="G728" s="1"/>
      <c r="H728" s="1"/>
      <c r="I728" s="1"/>
      <c r="J728" s="1"/>
      <c r="K728" s="1"/>
      <c r="L728" s="1"/>
      <c r="M728" s="1"/>
      <c r="N728" s="1"/>
    </row>
    <row r="729" spans="1:14" ht="18.75" customHeight="1">
      <c r="A729" s="13"/>
      <c r="B729" s="13"/>
      <c r="C729" s="32"/>
      <c r="D729" s="13"/>
      <c r="E729" s="14"/>
      <c r="F729" s="14"/>
      <c r="G729" s="1"/>
      <c r="H729" s="1"/>
      <c r="I729" s="1"/>
      <c r="J729" s="1"/>
      <c r="K729" s="1"/>
      <c r="L729" s="1"/>
      <c r="M729" s="1"/>
      <c r="N729" s="1"/>
    </row>
    <row r="730" spans="1:14" ht="18.75" customHeight="1">
      <c r="A730" s="13"/>
      <c r="B730" s="13"/>
      <c r="C730" s="32"/>
      <c r="D730" s="13"/>
      <c r="E730" s="14"/>
      <c r="F730" s="14"/>
      <c r="G730" s="1"/>
      <c r="H730" s="1"/>
      <c r="I730" s="1"/>
      <c r="J730" s="1"/>
      <c r="K730" s="1"/>
      <c r="L730" s="1"/>
      <c r="M730" s="1"/>
      <c r="N730" s="1"/>
    </row>
    <row r="731" spans="1:14" ht="18.75" customHeight="1">
      <c r="A731" s="13"/>
      <c r="B731" s="13"/>
      <c r="C731" s="32"/>
      <c r="D731" s="13"/>
      <c r="E731" s="14"/>
      <c r="F731" s="14"/>
      <c r="G731" s="1"/>
      <c r="H731" s="1"/>
      <c r="I731" s="1"/>
      <c r="J731" s="1"/>
      <c r="K731" s="1"/>
      <c r="L731" s="1"/>
      <c r="M731" s="1"/>
      <c r="N731" s="1"/>
    </row>
    <row r="732" spans="1:14" ht="18.75" customHeight="1">
      <c r="A732" s="13"/>
      <c r="B732" s="13"/>
      <c r="C732" s="32"/>
      <c r="D732" s="13"/>
      <c r="E732" s="14"/>
      <c r="F732" s="14"/>
      <c r="G732" s="1"/>
      <c r="H732" s="1"/>
      <c r="I732" s="1"/>
      <c r="J732" s="1"/>
      <c r="K732" s="1"/>
      <c r="L732" s="1"/>
      <c r="M732" s="1"/>
      <c r="N732" s="1"/>
    </row>
    <row r="733" spans="1:14" ht="18.75" customHeight="1">
      <c r="A733" s="13"/>
      <c r="B733" s="13"/>
      <c r="C733" s="32"/>
      <c r="D733" s="13"/>
      <c r="E733" s="14"/>
      <c r="F733" s="14"/>
      <c r="G733" s="1"/>
      <c r="H733" s="1"/>
      <c r="I733" s="1"/>
      <c r="J733" s="1"/>
      <c r="K733" s="1"/>
      <c r="L733" s="1"/>
      <c r="M733" s="1"/>
      <c r="N733" s="1"/>
    </row>
    <row r="734" spans="1:14" ht="18.75" customHeight="1">
      <c r="A734" s="13"/>
      <c r="B734" s="13"/>
      <c r="C734" s="32"/>
      <c r="D734" s="13"/>
      <c r="E734" s="14"/>
      <c r="F734" s="14"/>
      <c r="G734" s="1"/>
      <c r="H734" s="1"/>
      <c r="I734" s="1"/>
      <c r="J734" s="1"/>
      <c r="K734" s="1"/>
      <c r="L734" s="1"/>
      <c r="M734" s="1"/>
      <c r="N734" s="1"/>
    </row>
    <row r="735" spans="1:14" ht="18.75" customHeight="1">
      <c r="A735" s="13"/>
      <c r="B735" s="13"/>
      <c r="C735" s="32"/>
      <c r="D735" s="13"/>
      <c r="E735" s="14"/>
      <c r="F735" s="14"/>
      <c r="G735" s="1"/>
      <c r="H735" s="1"/>
      <c r="I735" s="1"/>
      <c r="J735" s="1"/>
      <c r="K735" s="1"/>
      <c r="L735" s="1"/>
      <c r="M735" s="1"/>
      <c r="N735" s="1"/>
    </row>
    <row r="736" spans="1:14" ht="18.75" customHeight="1">
      <c r="A736" s="13"/>
      <c r="B736" s="13"/>
      <c r="C736" s="32"/>
      <c r="D736" s="13"/>
      <c r="E736" s="14"/>
      <c r="F736" s="14"/>
      <c r="G736" s="1"/>
      <c r="H736" s="1"/>
      <c r="I736" s="1"/>
      <c r="J736" s="1"/>
      <c r="K736" s="1"/>
      <c r="L736" s="1"/>
      <c r="M736" s="1"/>
      <c r="N736" s="1"/>
    </row>
    <row r="737" spans="1:14" ht="18.75" customHeight="1">
      <c r="A737" s="13"/>
      <c r="B737" s="13"/>
      <c r="C737" s="32"/>
      <c r="D737" s="13"/>
      <c r="E737" s="14"/>
      <c r="F737" s="14"/>
      <c r="G737" s="1"/>
      <c r="H737" s="1"/>
      <c r="I737" s="1"/>
      <c r="J737" s="1"/>
      <c r="K737" s="1"/>
      <c r="L737" s="1"/>
      <c r="M737" s="1"/>
      <c r="N737" s="1"/>
    </row>
    <row r="738" spans="1:14" ht="18.75" customHeight="1">
      <c r="A738" s="13"/>
      <c r="B738" s="13"/>
      <c r="C738" s="32"/>
      <c r="D738" s="13"/>
      <c r="E738" s="14"/>
      <c r="F738" s="14"/>
      <c r="G738" s="1"/>
      <c r="H738" s="1"/>
      <c r="I738" s="1"/>
      <c r="J738" s="1"/>
      <c r="K738" s="1"/>
      <c r="L738" s="1"/>
      <c r="M738" s="1"/>
      <c r="N738" s="1"/>
    </row>
    <row r="739" spans="1:14" ht="18.75" customHeight="1">
      <c r="A739" s="13"/>
      <c r="B739" s="13"/>
      <c r="C739" s="32"/>
      <c r="D739" s="13"/>
      <c r="E739" s="14"/>
      <c r="F739" s="14"/>
      <c r="G739" s="1"/>
      <c r="H739" s="1"/>
      <c r="I739" s="1"/>
      <c r="J739" s="1"/>
      <c r="K739" s="1"/>
      <c r="L739" s="1"/>
      <c r="M739" s="1"/>
      <c r="N739" s="1"/>
    </row>
    <row r="740" spans="1:14" ht="18.75" customHeight="1">
      <c r="A740" s="13"/>
      <c r="B740" s="13"/>
      <c r="C740" s="32"/>
      <c r="D740" s="13"/>
      <c r="E740" s="14"/>
      <c r="F740" s="14"/>
      <c r="G740" s="1"/>
      <c r="H740" s="1"/>
      <c r="I740" s="1"/>
      <c r="J740" s="1"/>
      <c r="K740" s="1"/>
      <c r="L740" s="1"/>
      <c r="M740" s="1"/>
      <c r="N740" s="1"/>
    </row>
    <row r="741" spans="1:14" ht="18.75" customHeight="1">
      <c r="A741" s="13"/>
      <c r="B741" s="13"/>
      <c r="C741" s="32"/>
      <c r="D741" s="13"/>
      <c r="E741" s="14"/>
      <c r="F741" s="14"/>
      <c r="G741" s="1"/>
      <c r="H741" s="1"/>
      <c r="I741" s="1"/>
      <c r="J741" s="1"/>
      <c r="K741" s="1"/>
      <c r="L741" s="1"/>
      <c r="M741" s="1"/>
      <c r="N741" s="1"/>
    </row>
    <row r="742" spans="1:14" ht="18.75" customHeight="1">
      <c r="A742" s="13"/>
      <c r="B742" s="13"/>
      <c r="C742" s="32"/>
      <c r="D742" s="13"/>
      <c r="E742" s="14"/>
      <c r="F742" s="14"/>
      <c r="G742" s="1"/>
      <c r="H742" s="1"/>
      <c r="I742" s="1"/>
      <c r="J742" s="1"/>
      <c r="K742" s="1"/>
      <c r="L742" s="1"/>
      <c r="M742" s="1"/>
      <c r="N742" s="1"/>
    </row>
    <row r="743" spans="1:14" ht="18.75" customHeight="1">
      <c r="A743" s="13"/>
      <c r="B743" s="13"/>
      <c r="C743" s="32"/>
      <c r="D743" s="13"/>
      <c r="E743" s="14"/>
      <c r="F743" s="14"/>
      <c r="G743" s="1"/>
      <c r="H743" s="1"/>
      <c r="I743" s="1"/>
      <c r="J743" s="1"/>
      <c r="K743" s="1"/>
      <c r="L743" s="1"/>
      <c r="M743" s="1"/>
      <c r="N743" s="1"/>
    </row>
    <row r="744" spans="1:14" ht="18.75" customHeight="1">
      <c r="A744" s="13"/>
      <c r="B744" s="13"/>
      <c r="C744" s="32"/>
      <c r="D744" s="13"/>
      <c r="E744" s="14"/>
      <c r="F744" s="14"/>
      <c r="G744" s="1"/>
      <c r="H744" s="1"/>
      <c r="I744" s="1"/>
      <c r="J744" s="1"/>
      <c r="K744" s="1"/>
      <c r="L744" s="1"/>
      <c r="M744" s="1"/>
      <c r="N744" s="1"/>
    </row>
    <row r="745" spans="1:14" ht="18.75" customHeight="1">
      <c r="A745" s="13"/>
      <c r="B745" s="13"/>
      <c r="C745" s="32"/>
      <c r="D745" s="13"/>
      <c r="E745" s="14"/>
      <c r="F745" s="14"/>
      <c r="G745" s="1"/>
      <c r="H745" s="1"/>
      <c r="I745" s="1"/>
      <c r="J745" s="1"/>
      <c r="K745" s="1"/>
      <c r="L745" s="1"/>
      <c r="M745" s="1"/>
      <c r="N745" s="1"/>
    </row>
    <row r="746" spans="1:14" ht="18.75" customHeight="1">
      <c r="A746" s="13"/>
      <c r="B746" s="13"/>
      <c r="C746" s="32"/>
      <c r="D746" s="13"/>
      <c r="E746" s="14"/>
      <c r="F746" s="14"/>
      <c r="G746" s="1"/>
      <c r="H746" s="1"/>
      <c r="I746" s="1"/>
      <c r="J746" s="1"/>
      <c r="K746" s="1"/>
      <c r="L746" s="1"/>
      <c r="M746" s="1"/>
      <c r="N746" s="1"/>
    </row>
    <row r="747" spans="1:14" ht="18.75" customHeight="1">
      <c r="A747" s="13"/>
      <c r="B747" s="13"/>
      <c r="C747" s="32"/>
      <c r="D747" s="13"/>
      <c r="E747" s="14"/>
      <c r="F747" s="14"/>
      <c r="G747" s="1"/>
      <c r="H747" s="1"/>
      <c r="I747" s="1"/>
      <c r="J747" s="1"/>
      <c r="K747" s="1"/>
      <c r="L747" s="1"/>
      <c r="M747" s="1"/>
      <c r="N747" s="1"/>
    </row>
    <row r="748" spans="1:14" ht="18.75" customHeight="1">
      <c r="A748" s="13"/>
      <c r="B748" s="13"/>
      <c r="C748" s="32"/>
      <c r="D748" s="13"/>
      <c r="E748" s="14"/>
      <c r="F748" s="14"/>
      <c r="G748" s="1"/>
      <c r="H748" s="1"/>
      <c r="I748" s="1"/>
      <c r="J748" s="1"/>
      <c r="K748" s="1"/>
      <c r="L748" s="1"/>
      <c r="M748" s="1"/>
      <c r="N748" s="1"/>
    </row>
    <row r="749" spans="1:14" ht="18.75" customHeight="1">
      <c r="A749" s="13"/>
      <c r="B749" s="13"/>
      <c r="C749" s="32"/>
      <c r="D749" s="13"/>
      <c r="E749" s="14"/>
      <c r="F749" s="14"/>
      <c r="G749" s="1"/>
      <c r="H749" s="1"/>
      <c r="I749" s="1"/>
      <c r="J749" s="1"/>
      <c r="K749" s="1"/>
      <c r="L749" s="1"/>
      <c r="M749" s="1"/>
      <c r="N749" s="1"/>
    </row>
    <row r="750" spans="1:14" ht="18.75" customHeight="1">
      <c r="A750" s="13"/>
      <c r="B750" s="13"/>
      <c r="C750" s="32"/>
      <c r="D750" s="13"/>
      <c r="E750" s="14"/>
      <c r="F750" s="14"/>
      <c r="G750" s="1"/>
      <c r="H750" s="1"/>
      <c r="I750" s="1"/>
      <c r="J750" s="1"/>
      <c r="K750" s="1"/>
      <c r="L750" s="1"/>
      <c r="M750" s="1"/>
      <c r="N750" s="1"/>
    </row>
    <row r="751" spans="1:14" ht="18.75" customHeight="1">
      <c r="A751" s="13"/>
      <c r="B751" s="13"/>
      <c r="C751" s="32"/>
      <c r="D751" s="13"/>
      <c r="E751" s="14"/>
      <c r="F751" s="14"/>
      <c r="G751" s="1"/>
      <c r="H751" s="1"/>
      <c r="I751" s="1"/>
      <c r="J751" s="1"/>
      <c r="K751" s="1"/>
      <c r="L751" s="1"/>
      <c r="M751" s="1"/>
      <c r="N751" s="1"/>
    </row>
    <row r="752" spans="1:14" ht="18.75" customHeight="1">
      <c r="A752" s="13"/>
      <c r="B752" s="13"/>
      <c r="C752" s="32"/>
      <c r="D752" s="13"/>
      <c r="E752" s="14"/>
      <c r="F752" s="14"/>
      <c r="G752" s="1"/>
      <c r="H752" s="1"/>
      <c r="I752" s="1"/>
      <c r="J752" s="1"/>
      <c r="K752" s="1"/>
      <c r="L752" s="1"/>
      <c r="M752" s="1"/>
      <c r="N752" s="1"/>
    </row>
    <row r="753" spans="1:14" ht="18.75" customHeight="1">
      <c r="A753" s="13"/>
      <c r="B753" s="13"/>
      <c r="C753" s="32"/>
      <c r="D753" s="13"/>
      <c r="E753" s="14"/>
      <c r="F753" s="14"/>
      <c r="G753" s="1"/>
      <c r="H753" s="1"/>
      <c r="I753" s="1"/>
      <c r="J753" s="1"/>
      <c r="K753" s="1"/>
      <c r="L753" s="1"/>
      <c r="M753" s="1"/>
      <c r="N753" s="1"/>
    </row>
    <row r="754" spans="1:14" ht="18.75" customHeight="1">
      <c r="A754" s="13"/>
      <c r="B754" s="13"/>
      <c r="C754" s="32"/>
      <c r="D754" s="13"/>
      <c r="E754" s="14"/>
      <c r="F754" s="14"/>
      <c r="G754" s="1"/>
      <c r="H754" s="1"/>
      <c r="I754" s="1"/>
      <c r="J754" s="1"/>
      <c r="K754" s="1"/>
      <c r="L754" s="1"/>
      <c r="M754" s="1"/>
      <c r="N754" s="1"/>
    </row>
    <row r="755" spans="1:14" ht="18.75" customHeight="1">
      <c r="A755" s="13"/>
      <c r="B755" s="13"/>
      <c r="C755" s="32"/>
      <c r="D755" s="13"/>
      <c r="E755" s="14"/>
      <c r="F755" s="14"/>
      <c r="G755" s="1"/>
      <c r="H755" s="1"/>
      <c r="I755" s="1"/>
      <c r="J755" s="1"/>
      <c r="K755" s="1"/>
      <c r="L755" s="1"/>
      <c r="M755" s="1"/>
      <c r="N755" s="1"/>
    </row>
    <row r="756" spans="1:14" ht="18.75" customHeight="1">
      <c r="A756" s="13"/>
      <c r="B756" s="13"/>
      <c r="C756" s="32"/>
      <c r="D756" s="13"/>
      <c r="E756" s="14"/>
      <c r="F756" s="14"/>
      <c r="G756" s="1"/>
      <c r="H756" s="1"/>
      <c r="I756" s="1"/>
      <c r="J756" s="1"/>
      <c r="K756" s="1"/>
      <c r="L756" s="1"/>
      <c r="M756" s="1"/>
      <c r="N756" s="1"/>
    </row>
    <row r="757" spans="1:14" ht="18.75" customHeight="1">
      <c r="A757" s="13"/>
      <c r="B757" s="13"/>
      <c r="C757" s="32"/>
      <c r="D757" s="13"/>
      <c r="E757" s="14"/>
      <c r="F757" s="14"/>
      <c r="G757" s="1"/>
      <c r="H757" s="1"/>
      <c r="I757" s="1"/>
      <c r="J757" s="1"/>
      <c r="K757" s="1"/>
      <c r="L757" s="1"/>
      <c r="M757" s="1"/>
      <c r="N757" s="1"/>
    </row>
    <row r="758" spans="1:14" ht="18.75" customHeight="1">
      <c r="A758" s="13"/>
      <c r="B758" s="13"/>
      <c r="C758" s="32"/>
      <c r="D758" s="13"/>
      <c r="E758" s="14"/>
      <c r="F758" s="14"/>
      <c r="G758" s="1"/>
      <c r="H758" s="1"/>
      <c r="I758" s="1"/>
      <c r="J758" s="1"/>
      <c r="K758" s="1"/>
      <c r="L758" s="1"/>
      <c r="M758" s="1"/>
      <c r="N758" s="1"/>
    </row>
    <row r="759" spans="1:14" ht="18.75" customHeight="1">
      <c r="A759" s="13"/>
      <c r="B759" s="13"/>
      <c r="C759" s="32"/>
      <c r="D759" s="13"/>
      <c r="E759" s="14"/>
      <c r="F759" s="14"/>
      <c r="G759" s="1"/>
      <c r="H759" s="1"/>
      <c r="I759" s="1"/>
      <c r="J759" s="1"/>
      <c r="K759" s="1"/>
      <c r="L759" s="1"/>
      <c r="M759" s="1"/>
      <c r="N759" s="1"/>
    </row>
    <row r="760" spans="1:14" ht="18.75" customHeight="1">
      <c r="A760" s="13"/>
      <c r="B760" s="13"/>
      <c r="C760" s="32"/>
      <c r="D760" s="13"/>
      <c r="E760" s="14"/>
      <c r="F760" s="14"/>
      <c r="G760" s="1"/>
      <c r="H760" s="1"/>
      <c r="I760" s="1"/>
      <c r="J760" s="1"/>
      <c r="K760" s="1"/>
      <c r="L760" s="1"/>
      <c r="M760" s="1"/>
      <c r="N760" s="1"/>
    </row>
    <row r="761" spans="1:14" ht="18.75" customHeight="1">
      <c r="A761" s="13"/>
      <c r="B761" s="13"/>
      <c r="C761" s="32"/>
      <c r="D761" s="13"/>
      <c r="E761" s="14"/>
      <c r="F761" s="14"/>
      <c r="G761" s="1"/>
      <c r="H761" s="1"/>
      <c r="I761" s="1"/>
      <c r="J761" s="1"/>
      <c r="K761" s="1"/>
      <c r="L761" s="1"/>
      <c r="M761" s="1"/>
      <c r="N761" s="1"/>
    </row>
    <row r="762" spans="1:14" ht="18.75" customHeight="1">
      <c r="A762" s="13"/>
      <c r="B762" s="13"/>
      <c r="C762" s="32"/>
      <c r="D762" s="13"/>
      <c r="E762" s="14"/>
      <c r="F762" s="14"/>
      <c r="G762" s="1"/>
      <c r="H762" s="1"/>
      <c r="I762" s="1"/>
      <c r="J762" s="1"/>
      <c r="K762" s="1"/>
      <c r="L762" s="1"/>
      <c r="M762" s="1"/>
      <c r="N762" s="1"/>
    </row>
    <row r="763" spans="1:14" ht="18.75" customHeight="1">
      <c r="A763" s="13"/>
      <c r="B763" s="13"/>
      <c r="C763" s="32"/>
      <c r="D763" s="13"/>
      <c r="E763" s="14"/>
      <c r="F763" s="14"/>
      <c r="G763" s="1"/>
      <c r="H763" s="1"/>
      <c r="I763" s="1"/>
      <c r="J763" s="1"/>
      <c r="K763" s="1"/>
      <c r="L763" s="1"/>
      <c r="M763" s="1"/>
      <c r="N763" s="1"/>
    </row>
    <row r="764" spans="1:14" ht="18.75" customHeight="1">
      <c r="A764" s="13"/>
      <c r="B764" s="13"/>
      <c r="C764" s="32"/>
      <c r="D764" s="13"/>
      <c r="E764" s="14"/>
      <c r="F764" s="14"/>
      <c r="G764" s="1"/>
      <c r="H764" s="1"/>
      <c r="I764" s="1"/>
      <c r="J764" s="1"/>
      <c r="K764" s="1"/>
      <c r="L764" s="1"/>
      <c r="M764" s="1"/>
      <c r="N764" s="1"/>
    </row>
    <row r="765" spans="1:14" ht="18.75" customHeight="1">
      <c r="A765" s="13"/>
      <c r="B765" s="13"/>
      <c r="C765" s="32"/>
      <c r="D765" s="13"/>
      <c r="E765" s="14"/>
      <c r="F765" s="14"/>
      <c r="G765" s="1"/>
      <c r="H765" s="1"/>
      <c r="I765" s="1"/>
      <c r="J765" s="1"/>
      <c r="K765" s="1"/>
      <c r="L765" s="1"/>
      <c r="M765" s="1"/>
      <c r="N765" s="1"/>
    </row>
    <row r="766" spans="1:14" ht="18.75" customHeight="1">
      <c r="A766" s="13"/>
      <c r="B766" s="13"/>
      <c r="C766" s="32"/>
      <c r="D766" s="13"/>
      <c r="E766" s="14"/>
      <c r="F766" s="14"/>
      <c r="G766" s="1"/>
      <c r="H766" s="1"/>
      <c r="I766" s="1"/>
      <c r="J766" s="1"/>
      <c r="K766" s="1"/>
      <c r="L766" s="1"/>
      <c r="M766" s="1"/>
      <c r="N766" s="1"/>
    </row>
    <row r="767" spans="1:14" ht="18.75" customHeight="1">
      <c r="A767" s="13"/>
      <c r="B767" s="13"/>
      <c r="C767" s="32"/>
      <c r="D767" s="13"/>
      <c r="E767" s="14"/>
      <c r="F767" s="14"/>
      <c r="G767" s="1"/>
      <c r="H767" s="1"/>
      <c r="I767" s="1"/>
      <c r="J767" s="1"/>
      <c r="K767" s="1"/>
      <c r="L767" s="1"/>
      <c r="M767" s="1"/>
      <c r="N767" s="1"/>
    </row>
    <row r="768" spans="1:14" ht="18.75" customHeight="1">
      <c r="A768" s="13"/>
      <c r="B768" s="13"/>
      <c r="C768" s="32"/>
      <c r="D768" s="13"/>
      <c r="E768" s="14"/>
      <c r="F768" s="14"/>
      <c r="G768" s="1"/>
      <c r="H768" s="1"/>
      <c r="I768" s="1"/>
      <c r="J768" s="1"/>
      <c r="K768" s="1"/>
      <c r="L768" s="1"/>
      <c r="M768" s="1"/>
      <c r="N768" s="1"/>
    </row>
    <row r="769" spans="1:14" ht="18.75" customHeight="1">
      <c r="A769" s="13"/>
      <c r="B769" s="13"/>
      <c r="C769" s="32"/>
      <c r="D769" s="13"/>
      <c r="E769" s="14"/>
      <c r="F769" s="14"/>
      <c r="G769" s="1"/>
      <c r="H769" s="1"/>
      <c r="I769" s="1"/>
      <c r="J769" s="1"/>
      <c r="K769" s="1"/>
      <c r="L769" s="1"/>
      <c r="M769" s="1"/>
      <c r="N769" s="1"/>
    </row>
    <row r="770" spans="1:14" ht="18.75" customHeight="1">
      <c r="A770" s="13"/>
      <c r="B770" s="13"/>
      <c r="C770" s="32"/>
      <c r="D770" s="13"/>
      <c r="E770" s="14"/>
      <c r="F770" s="14"/>
      <c r="G770" s="1"/>
      <c r="H770" s="1"/>
      <c r="I770" s="1"/>
      <c r="J770" s="1"/>
      <c r="K770" s="1"/>
      <c r="L770" s="1"/>
      <c r="M770" s="1"/>
      <c r="N770" s="1"/>
    </row>
    <row r="771" spans="1:14" ht="18.75" customHeight="1">
      <c r="A771" s="13"/>
      <c r="B771" s="13"/>
      <c r="C771" s="32"/>
      <c r="D771" s="13"/>
      <c r="E771" s="14"/>
      <c r="F771" s="14"/>
      <c r="G771" s="1"/>
      <c r="H771" s="1"/>
      <c r="I771" s="1"/>
      <c r="J771" s="1"/>
      <c r="K771" s="1"/>
      <c r="L771" s="1"/>
      <c r="M771" s="1"/>
      <c r="N771" s="1"/>
    </row>
    <row r="772" spans="1:14" ht="18.75" customHeight="1">
      <c r="A772" s="13"/>
      <c r="B772" s="13"/>
      <c r="C772" s="32"/>
      <c r="D772" s="13"/>
      <c r="E772" s="14"/>
      <c r="F772" s="14"/>
      <c r="G772" s="1"/>
      <c r="H772" s="1"/>
      <c r="I772" s="1"/>
      <c r="J772" s="1"/>
      <c r="K772" s="1"/>
      <c r="L772" s="1"/>
      <c r="M772" s="1"/>
      <c r="N772" s="1"/>
    </row>
    <row r="773" spans="1:14" ht="18.75" customHeight="1">
      <c r="A773" s="13"/>
      <c r="B773" s="13"/>
      <c r="C773" s="32"/>
      <c r="D773" s="13"/>
      <c r="E773" s="14"/>
      <c r="F773" s="14"/>
      <c r="G773" s="1"/>
      <c r="H773" s="1"/>
      <c r="I773" s="1"/>
      <c r="J773" s="1"/>
      <c r="K773" s="1"/>
      <c r="L773" s="1"/>
      <c r="M773" s="1"/>
      <c r="N773" s="1"/>
    </row>
    <row r="774" spans="1:14" ht="18.75" customHeight="1">
      <c r="A774" s="13"/>
      <c r="B774" s="13"/>
      <c r="C774" s="32"/>
      <c r="D774" s="13"/>
      <c r="E774" s="14"/>
      <c r="F774" s="14"/>
      <c r="G774" s="1"/>
      <c r="H774" s="1"/>
      <c r="I774" s="1"/>
      <c r="J774" s="1"/>
      <c r="K774" s="1"/>
      <c r="L774" s="1"/>
      <c r="M774" s="1"/>
      <c r="N774" s="1"/>
    </row>
    <row r="775" spans="1:14" ht="18.75" customHeight="1">
      <c r="A775" s="13"/>
      <c r="B775" s="13"/>
      <c r="C775" s="32"/>
      <c r="D775" s="13"/>
      <c r="E775" s="14"/>
      <c r="F775" s="14"/>
      <c r="G775" s="1"/>
      <c r="H775" s="1"/>
      <c r="I775" s="1"/>
      <c r="J775" s="1"/>
      <c r="K775" s="1"/>
      <c r="L775" s="1"/>
      <c r="M775" s="1"/>
      <c r="N775" s="1"/>
    </row>
    <row r="776" spans="1:14" ht="18.75" customHeight="1">
      <c r="A776" s="13"/>
      <c r="B776" s="13"/>
      <c r="C776" s="32"/>
      <c r="D776" s="13"/>
      <c r="E776" s="14"/>
      <c r="F776" s="14"/>
      <c r="G776" s="1"/>
      <c r="H776" s="1"/>
      <c r="I776" s="1"/>
      <c r="J776" s="1"/>
      <c r="K776" s="1"/>
      <c r="L776" s="1"/>
      <c r="M776" s="1"/>
      <c r="N776" s="1"/>
    </row>
    <row r="777" spans="1:14" ht="18.75" customHeight="1">
      <c r="A777" s="13"/>
      <c r="B777" s="13"/>
      <c r="C777" s="32"/>
      <c r="D777" s="13"/>
      <c r="E777" s="14"/>
      <c r="F777" s="14"/>
      <c r="G777" s="1"/>
      <c r="H777" s="1"/>
      <c r="I777" s="1"/>
      <c r="J777" s="1"/>
      <c r="K777" s="1"/>
      <c r="L777" s="1"/>
      <c r="M777" s="1"/>
      <c r="N777" s="1"/>
    </row>
    <row r="778" spans="1:14" ht="18.75" customHeight="1">
      <c r="A778" s="13"/>
      <c r="B778" s="13"/>
      <c r="C778" s="32"/>
      <c r="D778" s="13"/>
      <c r="E778" s="14"/>
      <c r="F778" s="14"/>
      <c r="G778" s="1"/>
      <c r="H778" s="1"/>
      <c r="I778" s="1"/>
      <c r="J778" s="1"/>
      <c r="K778" s="1"/>
      <c r="L778" s="1"/>
      <c r="M778" s="1"/>
      <c r="N778" s="1"/>
    </row>
    <row r="779" spans="1:14" ht="18.75" customHeight="1">
      <c r="A779" s="13"/>
      <c r="B779" s="13"/>
      <c r="C779" s="32"/>
      <c r="D779" s="13"/>
      <c r="E779" s="14"/>
      <c r="F779" s="14"/>
      <c r="G779" s="1"/>
      <c r="H779" s="1"/>
      <c r="I779" s="1"/>
      <c r="J779" s="1"/>
      <c r="K779" s="1"/>
      <c r="L779" s="1"/>
      <c r="M779" s="1"/>
      <c r="N779" s="1"/>
    </row>
    <row r="780" spans="1:14" ht="18.75" customHeight="1">
      <c r="A780" s="13"/>
      <c r="B780" s="13"/>
      <c r="C780" s="32"/>
      <c r="D780" s="13"/>
      <c r="E780" s="14"/>
      <c r="F780" s="14"/>
      <c r="G780" s="1"/>
      <c r="H780" s="1"/>
      <c r="I780" s="1"/>
      <c r="J780" s="1"/>
      <c r="K780" s="1"/>
      <c r="L780" s="1"/>
      <c r="M780" s="1"/>
      <c r="N780" s="1"/>
    </row>
    <row r="781" spans="1:14" ht="18.75" customHeight="1">
      <c r="A781" s="13"/>
      <c r="B781" s="13"/>
      <c r="C781" s="32"/>
      <c r="D781" s="13"/>
      <c r="E781" s="14"/>
      <c r="F781" s="14"/>
      <c r="G781" s="1"/>
      <c r="H781" s="1"/>
      <c r="I781" s="1"/>
      <c r="J781" s="1"/>
      <c r="K781" s="1"/>
      <c r="L781" s="1"/>
      <c r="M781" s="1"/>
      <c r="N781" s="1"/>
    </row>
    <row r="782" spans="1:14" ht="18.75" customHeight="1">
      <c r="A782" s="13"/>
      <c r="B782" s="13"/>
      <c r="C782" s="32"/>
      <c r="D782" s="13"/>
      <c r="E782" s="14"/>
      <c r="F782" s="14"/>
      <c r="G782" s="1"/>
      <c r="H782" s="1"/>
      <c r="I782" s="1"/>
      <c r="J782" s="1"/>
      <c r="K782" s="1"/>
      <c r="L782" s="1"/>
      <c r="M782" s="1"/>
      <c r="N782" s="1"/>
    </row>
    <row r="783" spans="1:14" ht="18.75" customHeight="1">
      <c r="A783" s="13"/>
      <c r="B783" s="13"/>
      <c r="C783" s="32"/>
      <c r="D783" s="13"/>
      <c r="E783" s="14"/>
      <c r="F783" s="14"/>
      <c r="G783" s="1"/>
      <c r="H783" s="1"/>
      <c r="I783" s="1"/>
      <c r="J783" s="1"/>
      <c r="K783" s="1"/>
      <c r="L783" s="1"/>
      <c r="M783" s="1"/>
      <c r="N783" s="1"/>
    </row>
    <row r="784" spans="1:14" ht="18.75" customHeight="1">
      <c r="A784" s="13"/>
      <c r="B784" s="13"/>
      <c r="C784" s="32"/>
      <c r="D784" s="13"/>
      <c r="E784" s="14"/>
      <c r="F784" s="14"/>
      <c r="G784" s="1"/>
      <c r="H784" s="1"/>
      <c r="I784" s="1"/>
      <c r="J784" s="1"/>
      <c r="K784" s="1"/>
      <c r="L784" s="1"/>
      <c r="M784" s="1"/>
      <c r="N784" s="1"/>
    </row>
    <row r="785" spans="1:14" ht="18.75" customHeight="1">
      <c r="A785" s="13"/>
      <c r="B785" s="13"/>
      <c r="C785" s="32"/>
      <c r="D785" s="13"/>
      <c r="E785" s="14"/>
      <c r="F785" s="14"/>
      <c r="G785" s="1"/>
      <c r="H785" s="1"/>
      <c r="I785" s="1"/>
      <c r="J785" s="1"/>
      <c r="K785" s="1"/>
      <c r="L785" s="1"/>
      <c r="M785" s="1"/>
      <c r="N785" s="1"/>
    </row>
    <row r="786" spans="1:14" ht="18.75" customHeight="1">
      <c r="A786" s="13"/>
      <c r="B786" s="13"/>
      <c r="C786" s="32"/>
      <c r="D786" s="13"/>
      <c r="E786" s="14"/>
      <c r="F786" s="14"/>
      <c r="G786" s="1"/>
      <c r="H786" s="1"/>
      <c r="I786" s="1"/>
      <c r="J786" s="1"/>
      <c r="K786" s="1"/>
      <c r="L786" s="1"/>
      <c r="M786" s="1"/>
      <c r="N786" s="1"/>
    </row>
    <row r="787" spans="1:14" ht="18.75" customHeight="1">
      <c r="A787" s="13"/>
      <c r="B787" s="13"/>
      <c r="C787" s="32"/>
      <c r="D787" s="13"/>
      <c r="E787" s="14"/>
      <c r="F787" s="14"/>
      <c r="G787" s="1"/>
      <c r="H787" s="1"/>
      <c r="I787" s="1"/>
      <c r="J787" s="1"/>
      <c r="K787" s="1"/>
      <c r="L787" s="1"/>
      <c r="M787" s="1"/>
      <c r="N787" s="1"/>
    </row>
    <row r="788" spans="1:14" ht="18.75" customHeight="1">
      <c r="A788" s="13"/>
      <c r="B788" s="13"/>
      <c r="C788" s="32"/>
      <c r="D788" s="13"/>
      <c r="E788" s="14"/>
      <c r="F788" s="14"/>
      <c r="G788" s="1"/>
      <c r="H788" s="1"/>
      <c r="I788" s="1"/>
      <c r="J788" s="1"/>
      <c r="K788" s="1"/>
      <c r="L788" s="1"/>
      <c r="M788" s="1"/>
      <c r="N788" s="1"/>
    </row>
    <row r="789" spans="1:14" ht="18.75" customHeight="1">
      <c r="A789" s="13"/>
      <c r="B789" s="13"/>
      <c r="C789" s="32"/>
      <c r="D789" s="13"/>
      <c r="E789" s="14"/>
      <c r="F789" s="14"/>
      <c r="G789" s="1"/>
      <c r="H789" s="1"/>
      <c r="I789" s="1"/>
      <c r="J789" s="1"/>
      <c r="K789" s="1"/>
      <c r="L789" s="1"/>
      <c r="M789" s="1"/>
      <c r="N789" s="1"/>
    </row>
    <row r="790" spans="1:14" ht="18.75" customHeight="1">
      <c r="A790" s="13"/>
      <c r="B790" s="13"/>
      <c r="C790" s="32"/>
      <c r="D790" s="13"/>
      <c r="E790" s="14"/>
      <c r="F790" s="14"/>
      <c r="G790" s="1"/>
      <c r="H790" s="1"/>
      <c r="I790" s="1"/>
      <c r="J790" s="1"/>
      <c r="K790" s="1"/>
      <c r="L790" s="1"/>
      <c r="M790" s="1"/>
      <c r="N790" s="1"/>
    </row>
    <row r="791" spans="1:14" ht="18.75" customHeight="1">
      <c r="A791" s="13"/>
      <c r="B791" s="13"/>
      <c r="C791" s="32"/>
      <c r="D791" s="13"/>
      <c r="E791" s="14"/>
      <c r="F791" s="14"/>
      <c r="G791" s="1"/>
      <c r="H791" s="1"/>
      <c r="I791" s="1"/>
      <c r="J791" s="1"/>
      <c r="K791" s="1"/>
      <c r="L791" s="1"/>
      <c r="M791" s="1"/>
      <c r="N791" s="1"/>
    </row>
    <row r="792" spans="1:14" ht="18.75" customHeight="1">
      <c r="A792" s="13"/>
      <c r="B792" s="13"/>
      <c r="C792" s="32"/>
      <c r="D792" s="13"/>
      <c r="E792" s="14"/>
      <c r="F792" s="14"/>
      <c r="G792" s="1"/>
      <c r="H792" s="1"/>
      <c r="I792" s="1"/>
      <c r="J792" s="1"/>
      <c r="K792" s="1"/>
      <c r="L792" s="1"/>
      <c r="M792" s="1"/>
      <c r="N792" s="1"/>
    </row>
    <row r="793" spans="1:14" ht="18.75" customHeight="1">
      <c r="A793" s="13"/>
      <c r="B793" s="13"/>
      <c r="C793" s="32"/>
      <c r="D793" s="13"/>
      <c r="E793" s="14"/>
      <c r="F793" s="14"/>
      <c r="G793" s="1"/>
      <c r="H793" s="1"/>
      <c r="I793" s="1"/>
      <c r="J793" s="1"/>
      <c r="K793" s="1"/>
      <c r="L793" s="1"/>
      <c r="M793" s="1"/>
      <c r="N793" s="1"/>
    </row>
    <row r="794" spans="1:14" ht="18.75" customHeight="1">
      <c r="A794" s="13"/>
      <c r="B794" s="13"/>
      <c r="C794" s="32"/>
      <c r="D794" s="13"/>
      <c r="E794" s="14"/>
      <c r="F794" s="14"/>
      <c r="G794" s="1"/>
      <c r="H794" s="1"/>
      <c r="I794" s="1"/>
      <c r="J794" s="1"/>
      <c r="K794" s="1"/>
      <c r="L794" s="1"/>
      <c r="M794" s="1"/>
      <c r="N794" s="1"/>
    </row>
    <row r="795" spans="1:14" ht="18.75" customHeight="1">
      <c r="A795" s="13"/>
      <c r="B795" s="13"/>
      <c r="C795" s="32"/>
      <c r="D795" s="13"/>
      <c r="E795" s="14"/>
      <c r="F795" s="14"/>
      <c r="G795" s="1"/>
      <c r="H795" s="1"/>
      <c r="I795" s="1"/>
      <c r="J795" s="1"/>
      <c r="K795" s="1"/>
      <c r="L795" s="1"/>
      <c r="M795" s="1"/>
      <c r="N795" s="1"/>
    </row>
    <row r="796" spans="1:14" ht="18.75" customHeight="1">
      <c r="A796" s="13"/>
      <c r="B796" s="13"/>
      <c r="C796" s="32"/>
      <c r="D796" s="13"/>
      <c r="E796" s="14"/>
      <c r="F796" s="14"/>
      <c r="G796" s="1"/>
      <c r="H796" s="1"/>
      <c r="I796" s="1"/>
      <c r="J796" s="1"/>
      <c r="K796" s="1"/>
      <c r="L796" s="1"/>
      <c r="M796" s="1"/>
      <c r="N796" s="1"/>
    </row>
    <row r="797" spans="1:14" ht="18.75" customHeight="1">
      <c r="A797" s="13"/>
      <c r="B797" s="13"/>
      <c r="C797" s="32"/>
      <c r="D797" s="13"/>
      <c r="E797" s="14"/>
      <c r="F797" s="14"/>
      <c r="G797" s="1"/>
      <c r="H797" s="1"/>
      <c r="I797" s="1"/>
      <c r="J797" s="1"/>
      <c r="K797" s="1"/>
      <c r="L797" s="1"/>
      <c r="M797" s="1"/>
      <c r="N797" s="1"/>
    </row>
    <row r="798" spans="1:14" ht="18.75" customHeight="1">
      <c r="A798" s="13"/>
      <c r="B798" s="13"/>
      <c r="C798" s="32"/>
      <c r="D798" s="13"/>
      <c r="E798" s="14"/>
      <c r="F798" s="14"/>
      <c r="G798" s="1"/>
      <c r="H798" s="1"/>
      <c r="I798" s="1"/>
      <c r="J798" s="1"/>
      <c r="K798" s="1"/>
      <c r="L798" s="1"/>
      <c r="M798" s="1"/>
      <c r="N798" s="1"/>
    </row>
    <row r="799" spans="1:14" ht="18.75" customHeight="1">
      <c r="A799" s="13"/>
      <c r="B799" s="13"/>
      <c r="C799" s="32"/>
      <c r="D799" s="13"/>
      <c r="E799" s="14"/>
      <c r="F799" s="14"/>
      <c r="G799" s="1"/>
      <c r="H799" s="1"/>
      <c r="I799" s="1"/>
      <c r="J799" s="1"/>
      <c r="K799" s="1"/>
      <c r="L799" s="1"/>
      <c r="M799" s="1"/>
      <c r="N799" s="1"/>
    </row>
    <row r="800" spans="1:14" ht="18.75" customHeight="1">
      <c r="A800" s="13"/>
      <c r="B800" s="13"/>
      <c r="C800" s="32"/>
      <c r="D800" s="13"/>
      <c r="E800" s="14"/>
      <c r="F800" s="14"/>
      <c r="G800" s="1"/>
      <c r="H800" s="1"/>
      <c r="I800" s="1"/>
      <c r="J800" s="1"/>
      <c r="K800" s="1"/>
      <c r="L800" s="1"/>
      <c r="M800" s="1"/>
      <c r="N800" s="1"/>
    </row>
    <row r="801" spans="1:14" ht="18.75" customHeight="1">
      <c r="A801" s="13"/>
      <c r="B801" s="13"/>
      <c r="C801" s="32"/>
      <c r="D801" s="13"/>
      <c r="E801" s="14"/>
      <c r="F801" s="14"/>
      <c r="G801" s="1"/>
      <c r="H801" s="1"/>
      <c r="I801" s="1"/>
      <c r="J801" s="1"/>
      <c r="K801" s="1"/>
      <c r="L801" s="1"/>
      <c r="M801" s="1"/>
      <c r="N801" s="1"/>
    </row>
    <row r="802" spans="1:14" ht="18.75" customHeight="1">
      <c r="A802" s="13"/>
      <c r="B802" s="13"/>
      <c r="C802" s="32"/>
      <c r="D802" s="13"/>
      <c r="E802" s="14"/>
      <c r="F802" s="14"/>
      <c r="G802" s="1"/>
      <c r="H802" s="1"/>
      <c r="I802" s="1"/>
      <c r="J802" s="1"/>
      <c r="K802" s="1"/>
      <c r="L802" s="1"/>
      <c r="M802" s="1"/>
      <c r="N802" s="1"/>
    </row>
    <row r="803" spans="1:14" ht="18.75" customHeight="1">
      <c r="A803" s="13"/>
      <c r="B803" s="13"/>
      <c r="C803" s="32"/>
      <c r="D803" s="13"/>
      <c r="E803" s="14"/>
      <c r="F803" s="14"/>
      <c r="G803" s="1"/>
      <c r="H803" s="1"/>
      <c r="I803" s="1"/>
      <c r="J803" s="1"/>
      <c r="K803" s="1"/>
      <c r="L803" s="1"/>
      <c r="M803" s="1"/>
      <c r="N803" s="1"/>
    </row>
    <row r="804" spans="1:14" ht="18.75" customHeight="1">
      <c r="A804" s="13"/>
      <c r="B804" s="13"/>
      <c r="C804" s="32"/>
      <c r="D804" s="13"/>
      <c r="E804" s="14"/>
      <c r="F804" s="14"/>
      <c r="G804" s="1"/>
      <c r="H804" s="1"/>
      <c r="I804" s="1"/>
      <c r="J804" s="1"/>
      <c r="K804" s="1"/>
      <c r="L804" s="1"/>
      <c r="M804" s="1"/>
      <c r="N804" s="1"/>
    </row>
    <row r="805" spans="1:14" ht="18.75" customHeight="1">
      <c r="A805" s="13"/>
      <c r="B805" s="13"/>
      <c r="C805" s="32"/>
      <c r="D805" s="13"/>
      <c r="E805" s="14"/>
      <c r="F805" s="14"/>
      <c r="G805" s="1"/>
      <c r="H805" s="1"/>
      <c r="I805" s="1"/>
      <c r="J805" s="1"/>
      <c r="K805" s="1"/>
      <c r="L805" s="1"/>
      <c r="M805" s="1"/>
      <c r="N805" s="1"/>
    </row>
    <row r="806" spans="1:14" ht="18.75" customHeight="1">
      <c r="A806" s="13"/>
      <c r="B806" s="13"/>
      <c r="C806" s="32"/>
      <c r="D806" s="13"/>
      <c r="E806" s="14"/>
      <c r="F806" s="14"/>
      <c r="G806" s="1"/>
      <c r="H806" s="1"/>
      <c r="I806" s="1"/>
      <c r="J806" s="1"/>
      <c r="K806" s="1"/>
      <c r="L806" s="1"/>
      <c r="M806" s="1"/>
      <c r="N806" s="1"/>
    </row>
    <row r="807" spans="1:14" ht="18.75" customHeight="1">
      <c r="A807" s="13"/>
      <c r="B807" s="13"/>
      <c r="C807" s="32"/>
      <c r="D807" s="13"/>
      <c r="E807" s="14"/>
      <c r="F807" s="14"/>
      <c r="G807" s="1"/>
      <c r="H807" s="1"/>
      <c r="I807" s="1"/>
      <c r="J807" s="1"/>
      <c r="K807" s="1"/>
      <c r="L807" s="1"/>
      <c r="M807" s="1"/>
      <c r="N807" s="1"/>
    </row>
    <row r="808" spans="1:14" ht="18.75" customHeight="1">
      <c r="A808" s="13"/>
      <c r="B808" s="13"/>
      <c r="C808" s="32"/>
      <c r="D808" s="13"/>
      <c r="E808" s="14"/>
      <c r="F808" s="14"/>
      <c r="G808" s="1"/>
      <c r="H808" s="1"/>
      <c r="I808" s="1"/>
      <c r="J808" s="1"/>
      <c r="K808" s="1"/>
      <c r="L808" s="1"/>
      <c r="M808" s="1"/>
      <c r="N808" s="1"/>
    </row>
    <row r="809" spans="1:14" ht="18.75" customHeight="1">
      <c r="A809" s="13"/>
      <c r="B809" s="13"/>
      <c r="C809" s="32"/>
      <c r="D809" s="13"/>
      <c r="E809" s="14"/>
      <c r="F809" s="14"/>
      <c r="G809" s="1"/>
      <c r="H809" s="1"/>
      <c r="I809" s="1"/>
      <c r="J809" s="1"/>
      <c r="K809" s="1"/>
      <c r="L809" s="1"/>
      <c r="M809" s="1"/>
      <c r="N809" s="1"/>
    </row>
    <row r="810" spans="1:14" ht="18.75" customHeight="1">
      <c r="A810" s="13"/>
      <c r="B810" s="13"/>
      <c r="C810" s="32"/>
      <c r="D810" s="13"/>
      <c r="E810" s="14"/>
      <c r="F810" s="14"/>
      <c r="G810" s="1"/>
      <c r="H810" s="1"/>
      <c r="I810" s="1"/>
      <c r="J810" s="1"/>
      <c r="K810" s="1"/>
      <c r="L810" s="1"/>
      <c r="M810" s="1"/>
      <c r="N810" s="1"/>
    </row>
    <row r="811" spans="1:14" ht="18.75" customHeight="1">
      <c r="A811" s="13"/>
      <c r="B811" s="13"/>
      <c r="C811" s="32"/>
      <c r="D811" s="13"/>
      <c r="E811" s="14"/>
      <c r="F811" s="14"/>
      <c r="G811" s="1"/>
      <c r="H811" s="1"/>
      <c r="I811" s="1"/>
      <c r="J811" s="1"/>
      <c r="K811" s="1"/>
      <c r="L811" s="1"/>
      <c r="M811" s="1"/>
      <c r="N811" s="1"/>
    </row>
    <row r="812" spans="1:14" ht="18.75" customHeight="1">
      <c r="A812" s="13"/>
      <c r="B812" s="13"/>
      <c r="C812" s="32"/>
      <c r="D812" s="13"/>
      <c r="E812" s="14"/>
      <c r="F812" s="14"/>
      <c r="G812" s="1"/>
      <c r="H812" s="1"/>
      <c r="I812" s="1"/>
      <c r="J812" s="1"/>
      <c r="K812" s="1"/>
      <c r="L812" s="1"/>
      <c r="M812" s="1"/>
      <c r="N812" s="1"/>
    </row>
    <row r="813" spans="1:14" ht="18.75" customHeight="1">
      <c r="A813" s="13"/>
      <c r="B813" s="13"/>
      <c r="C813" s="32"/>
      <c r="D813" s="13"/>
      <c r="E813" s="14"/>
      <c r="F813" s="14"/>
      <c r="G813" s="1"/>
      <c r="H813" s="1"/>
      <c r="I813" s="1"/>
      <c r="J813" s="1"/>
      <c r="K813" s="1"/>
      <c r="L813" s="1"/>
      <c r="M813" s="1"/>
      <c r="N813" s="1"/>
    </row>
    <row r="814" spans="1:14" ht="18.75" customHeight="1">
      <c r="A814" s="13"/>
      <c r="B814" s="13"/>
      <c r="C814" s="32"/>
      <c r="D814" s="13"/>
      <c r="E814" s="14"/>
      <c r="F814" s="14"/>
      <c r="G814" s="1"/>
      <c r="H814" s="1"/>
      <c r="I814" s="1"/>
      <c r="J814" s="1"/>
      <c r="K814" s="1"/>
      <c r="L814" s="1"/>
      <c r="M814" s="1"/>
      <c r="N814" s="1"/>
    </row>
    <row r="815" spans="1:14" ht="18.75" customHeight="1">
      <c r="A815" s="13"/>
      <c r="B815" s="13"/>
      <c r="C815" s="32"/>
      <c r="D815" s="13"/>
      <c r="E815" s="14"/>
      <c r="F815" s="14"/>
      <c r="G815" s="1"/>
      <c r="H815" s="1"/>
      <c r="I815" s="1"/>
      <c r="J815" s="1"/>
      <c r="K815" s="1"/>
      <c r="L815" s="1"/>
      <c r="M815" s="1"/>
      <c r="N815" s="1"/>
    </row>
    <row r="816" spans="1:14" ht="18.75" customHeight="1">
      <c r="A816" s="13"/>
      <c r="B816" s="13"/>
      <c r="C816" s="32"/>
      <c r="D816" s="13"/>
      <c r="E816" s="14"/>
      <c r="F816" s="14"/>
      <c r="G816" s="1"/>
      <c r="H816" s="1"/>
      <c r="I816" s="1"/>
      <c r="J816" s="1"/>
      <c r="K816" s="1"/>
      <c r="L816" s="1"/>
      <c r="M816" s="1"/>
      <c r="N816" s="1"/>
    </row>
    <row r="817" spans="1:14" ht="18.75" customHeight="1">
      <c r="A817" s="13"/>
      <c r="B817" s="13"/>
      <c r="C817" s="32"/>
      <c r="D817" s="13"/>
      <c r="E817" s="14"/>
      <c r="F817" s="14"/>
      <c r="G817" s="1"/>
      <c r="H817" s="1"/>
      <c r="I817" s="1"/>
      <c r="J817" s="1"/>
      <c r="K817" s="1"/>
      <c r="L817" s="1"/>
      <c r="M817" s="1"/>
      <c r="N817" s="1"/>
    </row>
    <row r="818" spans="1:14" ht="18.75" customHeight="1">
      <c r="A818" s="13"/>
      <c r="B818" s="13"/>
      <c r="C818" s="32"/>
      <c r="D818" s="13"/>
      <c r="E818" s="14"/>
      <c r="F818" s="14"/>
      <c r="G818" s="1"/>
      <c r="H818" s="1"/>
      <c r="I818" s="1"/>
      <c r="J818" s="1"/>
      <c r="K818" s="1"/>
      <c r="L818" s="1"/>
      <c r="M818" s="1"/>
      <c r="N818" s="1"/>
    </row>
    <row r="819" spans="1:14" ht="18.75" customHeight="1">
      <c r="A819" s="13"/>
      <c r="B819" s="13"/>
      <c r="C819" s="32"/>
      <c r="D819" s="13"/>
      <c r="E819" s="14"/>
      <c r="F819" s="14"/>
      <c r="G819" s="1"/>
      <c r="H819" s="1"/>
      <c r="I819" s="1"/>
      <c r="J819" s="1"/>
      <c r="K819" s="1"/>
      <c r="L819" s="1"/>
      <c r="M819" s="1"/>
      <c r="N819" s="1"/>
    </row>
    <row r="820" spans="1:14" ht="18.75" customHeight="1">
      <c r="A820" s="13"/>
      <c r="B820" s="13"/>
      <c r="C820" s="32"/>
      <c r="D820" s="13"/>
      <c r="E820" s="14"/>
      <c r="F820" s="14"/>
      <c r="G820" s="1"/>
      <c r="H820" s="1"/>
      <c r="I820" s="1"/>
      <c r="J820" s="1"/>
      <c r="K820" s="1"/>
      <c r="L820" s="1"/>
      <c r="M820" s="1"/>
      <c r="N820" s="1"/>
    </row>
    <row r="821" spans="1:14" ht="18.75" customHeight="1">
      <c r="A821" s="13"/>
      <c r="B821" s="13"/>
      <c r="C821" s="32"/>
      <c r="D821" s="13"/>
      <c r="E821" s="14"/>
      <c r="F821" s="14"/>
      <c r="G821" s="1"/>
      <c r="H821" s="1"/>
      <c r="I821" s="1"/>
      <c r="J821" s="1"/>
      <c r="K821" s="1"/>
      <c r="L821" s="1"/>
      <c r="M821" s="1"/>
      <c r="N821" s="1"/>
    </row>
    <row r="822" spans="1:14" ht="18.75" customHeight="1">
      <c r="A822" s="13"/>
      <c r="B822" s="13"/>
      <c r="C822" s="32"/>
      <c r="D822" s="13"/>
      <c r="E822" s="14"/>
      <c r="F822" s="14"/>
      <c r="G822" s="1"/>
      <c r="H822" s="1"/>
      <c r="I822" s="1"/>
      <c r="J822" s="1"/>
      <c r="K822" s="1"/>
      <c r="L822" s="1"/>
      <c r="M822" s="1"/>
      <c r="N822" s="1"/>
    </row>
    <row r="823" spans="1:14" ht="18.75" customHeight="1">
      <c r="A823" s="13"/>
      <c r="B823" s="13"/>
      <c r="C823" s="32"/>
      <c r="D823" s="13"/>
      <c r="E823" s="14"/>
      <c r="F823" s="14"/>
      <c r="G823" s="1"/>
      <c r="H823" s="1"/>
      <c r="I823" s="1"/>
      <c r="J823" s="1"/>
      <c r="K823" s="1"/>
      <c r="L823" s="1"/>
      <c r="M823" s="1"/>
      <c r="N823" s="1"/>
    </row>
    <row r="824" spans="1:14" ht="18.75" customHeight="1">
      <c r="A824" s="13"/>
      <c r="B824" s="13"/>
      <c r="C824" s="32"/>
      <c r="D824" s="13"/>
      <c r="E824" s="14"/>
      <c r="F824" s="14"/>
      <c r="G824" s="1"/>
      <c r="H824" s="1"/>
      <c r="I824" s="1"/>
      <c r="J824" s="1"/>
      <c r="K824" s="1"/>
      <c r="L824" s="1"/>
      <c r="M824" s="1"/>
      <c r="N824" s="1"/>
    </row>
    <row r="825" spans="1:14" ht="18.75" customHeight="1">
      <c r="A825" s="13"/>
      <c r="B825" s="13"/>
      <c r="C825" s="32"/>
      <c r="D825" s="13"/>
      <c r="E825" s="14"/>
      <c r="F825" s="14"/>
      <c r="G825" s="1"/>
      <c r="H825" s="1"/>
      <c r="I825" s="1"/>
      <c r="J825" s="1"/>
      <c r="K825" s="1"/>
      <c r="L825" s="1"/>
      <c r="M825" s="1"/>
      <c r="N825" s="1"/>
    </row>
    <row r="826" spans="1:14" ht="18.75" customHeight="1">
      <c r="A826" s="13"/>
      <c r="B826" s="13"/>
      <c r="C826" s="32"/>
      <c r="D826" s="13"/>
      <c r="E826" s="14"/>
      <c r="F826" s="14"/>
      <c r="G826" s="1"/>
      <c r="H826" s="1"/>
      <c r="I826" s="1"/>
      <c r="J826" s="1"/>
      <c r="K826" s="1"/>
      <c r="L826" s="1"/>
      <c r="M826" s="1"/>
      <c r="N826" s="1"/>
    </row>
    <row r="827" spans="1:14" ht="18.75" customHeight="1">
      <c r="A827" s="13"/>
      <c r="B827" s="13"/>
      <c r="C827" s="32"/>
      <c r="D827" s="13"/>
      <c r="E827" s="14"/>
      <c r="F827" s="14"/>
      <c r="G827" s="1"/>
      <c r="H827" s="1"/>
      <c r="I827" s="1"/>
      <c r="J827" s="1"/>
      <c r="K827" s="1"/>
      <c r="L827" s="1"/>
      <c r="M827" s="1"/>
      <c r="N827" s="1"/>
    </row>
    <row r="828" spans="1:14" ht="18.75" customHeight="1">
      <c r="A828" s="13"/>
      <c r="B828" s="13"/>
      <c r="C828" s="32"/>
      <c r="D828" s="13"/>
      <c r="E828" s="14"/>
      <c r="F828" s="14"/>
      <c r="G828" s="1"/>
      <c r="H828" s="1"/>
      <c r="I828" s="1"/>
      <c r="J828" s="1"/>
      <c r="K828" s="1"/>
      <c r="L828" s="1"/>
      <c r="M828" s="1"/>
      <c r="N828" s="1"/>
    </row>
    <row r="829" spans="1:14" ht="18.75" customHeight="1">
      <c r="A829" s="13"/>
      <c r="B829" s="13"/>
      <c r="C829" s="32"/>
      <c r="D829" s="13"/>
      <c r="E829" s="14"/>
      <c r="F829" s="14"/>
      <c r="G829" s="1"/>
      <c r="H829" s="1"/>
      <c r="I829" s="1"/>
      <c r="J829" s="1"/>
      <c r="K829" s="1"/>
      <c r="L829" s="1"/>
      <c r="M829" s="1"/>
      <c r="N829" s="1"/>
    </row>
    <row r="830" spans="1:14" ht="18.75" customHeight="1">
      <c r="A830" s="13"/>
      <c r="B830" s="13"/>
      <c r="C830" s="32"/>
      <c r="D830" s="13"/>
      <c r="E830" s="14"/>
      <c r="F830" s="14"/>
      <c r="G830" s="1"/>
      <c r="H830" s="1"/>
      <c r="I830" s="1"/>
      <c r="J830" s="1"/>
      <c r="K830" s="1"/>
      <c r="L830" s="1"/>
      <c r="M830" s="1"/>
      <c r="N830" s="1"/>
    </row>
    <row r="831" spans="1:14" ht="18.75" customHeight="1">
      <c r="A831" s="13"/>
      <c r="B831" s="13"/>
      <c r="C831" s="32"/>
      <c r="D831" s="13"/>
      <c r="E831" s="14"/>
      <c r="F831" s="14"/>
      <c r="G831" s="1"/>
      <c r="H831" s="1"/>
      <c r="I831" s="1"/>
      <c r="J831" s="1"/>
      <c r="K831" s="1"/>
      <c r="L831" s="1"/>
      <c r="M831" s="1"/>
      <c r="N831" s="1"/>
    </row>
    <row r="832" spans="1:14" ht="18.75" customHeight="1">
      <c r="A832" s="13"/>
      <c r="B832" s="13"/>
      <c r="C832" s="32"/>
      <c r="D832" s="13"/>
      <c r="E832" s="14"/>
      <c r="F832" s="14"/>
      <c r="G832" s="1"/>
      <c r="H832" s="1"/>
      <c r="I832" s="1"/>
      <c r="J832" s="1"/>
      <c r="K832" s="1"/>
      <c r="L832" s="1"/>
      <c r="M832" s="1"/>
      <c r="N832" s="1"/>
    </row>
    <row r="833" spans="1:14" ht="18.75" customHeight="1">
      <c r="A833" s="13"/>
      <c r="B833" s="13"/>
      <c r="C833" s="32"/>
      <c r="D833" s="13"/>
      <c r="E833" s="14"/>
      <c r="F833" s="14"/>
      <c r="G833" s="1"/>
      <c r="H833" s="1"/>
      <c r="I833" s="1"/>
      <c r="J833" s="1"/>
      <c r="K833" s="1"/>
      <c r="L833" s="1"/>
      <c r="M833" s="1"/>
      <c r="N833" s="1"/>
    </row>
    <row r="834" spans="1:14" ht="18.75" customHeight="1">
      <c r="A834" s="13"/>
      <c r="B834" s="13"/>
      <c r="C834" s="32"/>
      <c r="D834" s="13"/>
      <c r="E834" s="14"/>
      <c r="F834" s="14"/>
      <c r="G834" s="1"/>
      <c r="H834" s="1"/>
      <c r="I834" s="1"/>
      <c r="J834" s="1"/>
      <c r="K834" s="1"/>
      <c r="L834" s="1"/>
      <c r="M834" s="1"/>
      <c r="N834" s="1"/>
    </row>
    <row r="835" spans="1:14" ht="18.75" customHeight="1">
      <c r="A835" s="13"/>
      <c r="B835" s="13"/>
      <c r="C835" s="32"/>
      <c r="D835" s="13"/>
      <c r="E835" s="14"/>
      <c r="F835" s="14"/>
      <c r="G835" s="1"/>
      <c r="H835" s="1"/>
      <c r="I835" s="1"/>
      <c r="J835" s="1"/>
      <c r="K835" s="1"/>
      <c r="L835" s="1"/>
      <c r="M835" s="1"/>
      <c r="N835" s="1"/>
    </row>
    <row r="836" spans="1:14" ht="18.75" customHeight="1">
      <c r="A836" s="13"/>
      <c r="B836" s="13"/>
      <c r="C836" s="32"/>
      <c r="D836" s="13"/>
      <c r="E836" s="14"/>
      <c r="F836" s="14"/>
      <c r="G836" s="1"/>
      <c r="H836" s="1"/>
      <c r="I836" s="1"/>
      <c r="J836" s="1"/>
      <c r="K836" s="1"/>
      <c r="L836" s="1"/>
      <c r="M836" s="1"/>
      <c r="N836" s="1"/>
    </row>
    <row r="837" spans="1:14" ht="18.75" customHeight="1">
      <c r="A837" s="13"/>
      <c r="B837" s="13"/>
      <c r="C837" s="32"/>
      <c r="D837" s="13"/>
      <c r="E837" s="14"/>
      <c r="F837" s="14"/>
      <c r="G837" s="1"/>
      <c r="H837" s="1"/>
      <c r="I837" s="1"/>
      <c r="J837" s="1"/>
      <c r="K837" s="1"/>
      <c r="L837" s="1"/>
      <c r="M837" s="1"/>
      <c r="N837" s="1"/>
    </row>
    <row r="838" spans="1:14" ht="18.75" customHeight="1">
      <c r="A838" s="13"/>
      <c r="B838" s="13"/>
      <c r="C838" s="32"/>
      <c r="D838" s="13"/>
      <c r="E838" s="14"/>
      <c r="F838" s="14"/>
      <c r="G838" s="1"/>
      <c r="H838" s="1"/>
      <c r="I838" s="1"/>
      <c r="J838" s="1"/>
      <c r="K838" s="1"/>
      <c r="L838" s="1"/>
      <c r="M838" s="1"/>
      <c r="N838" s="1"/>
    </row>
    <row r="839" spans="1:14" ht="18.75" customHeight="1">
      <c r="A839" s="13"/>
      <c r="B839" s="13"/>
      <c r="C839" s="32"/>
      <c r="D839" s="13"/>
      <c r="E839" s="14"/>
      <c r="F839" s="14"/>
      <c r="G839" s="1"/>
      <c r="H839" s="1"/>
      <c r="I839" s="1"/>
      <c r="J839" s="1"/>
      <c r="K839" s="1"/>
      <c r="L839" s="1"/>
      <c r="M839" s="1"/>
      <c r="N839" s="1"/>
    </row>
    <row r="840" spans="1:14" ht="18.75" customHeight="1">
      <c r="A840" s="13"/>
      <c r="B840" s="13"/>
      <c r="C840" s="32"/>
      <c r="D840" s="13"/>
      <c r="E840" s="14"/>
      <c r="F840" s="14"/>
      <c r="G840" s="1"/>
      <c r="H840" s="1"/>
      <c r="I840" s="1"/>
      <c r="J840" s="1"/>
      <c r="K840" s="1"/>
      <c r="L840" s="1"/>
      <c r="M840" s="1"/>
      <c r="N840" s="1"/>
    </row>
    <row r="841" spans="1:14" ht="18.75" customHeight="1">
      <c r="A841" s="13"/>
      <c r="B841" s="13"/>
      <c r="C841" s="32"/>
      <c r="D841" s="13"/>
      <c r="E841" s="14"/>
      <c r="F841" s="14"/>
      <c r="G841" s="1"/>
      <c r="H841" s="1"/>
      <c r="I841" s="1"/>
      <c r="J841" s="1"/>
      <c r="K841" s="1"/>
      <c r="L841" s="1"/>
      <c r="M841" s="1"/>
      <c r="N841" s="1"/>
    </row>
    <row r="842" spans="1:14" ht="18.75" customHeight="1">
      <c r="A842" s="13"/>
      <c r="B842" s="13"/>
      <c r="C842" s="32"/>
      <c r="D842" s="13"/>
      <c r="E842" s="14"/>
      <c r="F842" s="14"/>
      <c r="G842" s="1"/>
      <c r="H842" s="1"/>
      <c r="I842" s="1"/>
      <c r="J842" s="1"/>
      <c r="K842" s="1"/>
      <c r="L842" s="1"/>
      <c r="M842" s="1"/>
      <c r="N842" s="1"/>
    </row>
    <row r="843" spans="1:14" ht="18.75" customHeight="1">
      <c r="A843" s="13"/>
      <c r="B843" s="13"/>
      <c r="C843" s="32"/>
      <c r="D843" s="13"/>
      <c r="E843" s="14"/>
      <c r="F843" s="14"/>
      <c r="G843" s="1"/>
      <c r="H843" s="1"/>
      <c r="I843" s="1"/>
      <c r="J843" s="1"/>
      <c r="K843" s="1"/>
      <c r="L843" s="1"/>
      <c r="M843" s="1"/>
      <c r="N843" s="1"/>
    </row>
    <row r="844" spans="1:14" ht="18.75" customHeight="1">
      <c r="A844" s="13"/>
      <c r="B844" s="13"/>
      <c r="C844" s="32"/>
      <c r="D844" s="13"/>
      <c r="E844" s="14"/>
      <c r="F844" s="14"/>
      <c r="G844" s="1"/>
      <c r="H844" s="1"/>
      <c r="I844" s="1"/>
      <c r="J844" s="1"/>
      <c r="K844" s="1"/>
      <c r="L844" s="1"/>
      <c r="M844" s="1"/>
      <c r="N844" s="1"/>
    </row>
    <row r="845" spans="1:14" ht="18.75" customHeight="1">
      <c r="A845" s="13"/>
      <c r="B845" s="13"/>
      <c r="C845" s="32"/>
      <c r="D845" s="13"/>
      <c r="E845" s="14"/>
      <c r="F845" s="14"/>
      <c r="G845" s="1"/>
      <c r="H845" s="1"/>
      <c r="I845" s="1"/>
      <c r="J845" s="1"/>
      <c r="K845" s="1"/>
      <c r="L845" s="1"/>
      <c r="M845" s="1"/>
      <c r="N845" s="1"/>
    </row>
    <row r="846" spans="1:14" ht="18.75" customHeight="1">
      <c r="A846" s="13"/>
      <c r="B846" s="13"/>
      <c r="C846" s="32"/>
      <c r="D846" s="13"/>
      <c r="E846" s="14"/>
      <c r="F846" s="14"/>
      <c r="G846" s="1"/>
      <c r="H846" s="1"/>
      <c r="I846" s="1"/>
      <c r="J846" s="1"/>
      <c r="K846" s="1"/>
      <c r="L846" s="1"/>
      <c r="M846" s="1"/>
      <c r="N846" s="1"/>
    </row>
    <row r="847" spans="1:14" ht="18.75" customHeight="1">
      <c r="A847" s="13"/>
      <c r="B847" s="13"/>
      <c r="C847" s="32"/>
      <c r="D847" s="13"/>
      <c r="E847" s="14"/>
      <c r="F847" s="14"/>
      <c r="G847" s="1"/>
      <c r="H847" s="1"/>
      <c r="I847" s="1"/>
      <c r="J847" s="1"/>
      <c r="K847" s="1"/>
      <c r="L847" s="1"/>
      <c r="M847" s="1"/>
      <c r="N847" s="1"/>
    </row>
    <row r="848" spans="1:14" ht="18.75" customHeight="1">
      <c r="A848" s="13"/>
      <c r="B848" s="13"/>
      <c r="C848" s="32"/>
      <c r="D848" s="13"/>
      <c r="E848" s="14"/>
      <c r="F848" s="14"/>
      <c r="G848" s="1"/>
      <c r="H848" s="1"/>
      <c r="I848" s="1"/>
      <c r="J848" s="1"/>
      <c r="K848" s="1"/>
      <c r="L848" s="1"/>
      <c r="M848" s="1"/>
      <c r="N848" s="1"/>
    </row>
    <row r="849" spans="1:14" ht="18.75" customHeight="1">
      <c r="A849" s="13"/>
      <c r="B849" s="13"/>
      <c r="C849" s="32"/>
      <c r="D849" s="13"/>
      <c r="E849" s="14"/>
      <c r="F849" s="14"/>
      <c r="G849" s="1"/>
      <c r="H849" s="1"/>
      <c r="I849" s="1"/>
      <c r="J849" s="1"/>
      <c r="K849" s="1"/>
      <c r="L849" s="1"/>
      <c r="M849" s="1"/>
      <c r="N849" s="1"/>
    </row>
    <row r="850" spans="1:14" ht="18.75" customHeight="1">
      <c r="A850" s="13"/>
      <c r="B850" s="13"/>
      <c r="C850" s="32"/>
      <c r="D850" s="13"/>
      <c r="E850" s="14"/>
      <c r="F850" s="14"/>
      <c r="G850" s="1"/>
      <c r="H850" s="1"/>
      <c r="I850" s="1"/>
      <c r="J850" s="1"/>
      <c r="K850" s="1"/>
      <c r="L850" s="1"/>
      <c r="M850" s="1"/>
      <c r="N850" s="1"/>
    </row>
    <row r="851" spans="1:14" ht="18.75" customHeight="1">
      <c r="A851" s="13"/>
      <c r="B851" s="13"/>
      <c r="C851" s="32"/>
      <c r="D851" s="13"/>
      <c r="E851" s="14"/>
      <c r="F851" s="14"/>
      <c r="G851" s="1"/>
      <c r="H851" s="1"/>
      <c r="I851" s="1"/>
      <c r="J851" s="1"/>
      <c r="K851" s="1"/>
      <c r="L851" s="1"/>
      <c r="M851" s="1"/>
      <c r="N851" s="1"/>
    </row>
    <row r="852" spans="1:14" ht="18.75" customHeight="1">
      <c r="A852" s="13"/>
      <c r="B852" s="13"/>
      <c r="C852" s="32"/>
      <c r="D852" s="13"/>
      <c r="E852" s="14"/>
      <c r="F852" s="14"/>
      <c r="G852" s="1"/>
      <c r="H852" s="1"/>
      <c r="I852" s="1"/>
      <c r="J852" s="1"/>
      <c r="K852" s="1"/>
      <c r="L852" s="1"/>
      <c r="M852" s="1"/>
      <c r="N852" s="1"/>
    </row>
    <row r="853" spans="1:14" ht="18.75" customHeight="1">
      <c r="A853" s="13"/>
      <c r="B853" s="13"/>
      <c r="C853" s="32"/>
      <c r="D853" s="13"/>
      <c r="E853" s="14"/>
      <c r="F853" s="14"/>
      <c r="G853" s="1"/>
      <c r="H853" s="1"/>
      <c r="I853" s="1"/>
      <c r="J853" s="1"/>
      <c r="K853" s="1"/>
      <c r="L853" s="1"/>
      <c r="M853" s="1"/>
      <c r="N853" s="1"/>
    </row>
    <row r="854" spans="1:14" ht="18.75" customHeight="1">
      <c r="A854" s="13"/>
      <c r="B854" s="13"/>
      <c r="C854" s="32"/>
      <c r="D854" s="13"/>
      <c r="E854" s="14"/>
      <c r="F854" s="14"/>
      <c r="G854" s="1"/>
      <c r="H854" s="1"/>
      <c r="I854" s="1"/>
      <c r="J854" s="1"/>
      <c r="K854" s="1"/>
      <c r="L854" s="1"/>
      <c r="M854" s="1"/>
      <c r="N854" s="1"/>
    </row>
    <row r="855" spans="1:14" ht="18.75" customHeight="1">
      <c r="A855" s="13"/>
      <c r="B855" s="13"/>
      <c r="C855" s="32"/>
      <c r="D855" s="13"/>
      <c r="E855" s="14"/>
      <c r="F855" s="14"/>
      <c r="G855" s="1"/>
      <c r="H855" s="1"/>
      <c r="I855" s="1"/>
      <c r="J855" s="1"/>
      <c r="K855" s="1"/>
      <c r="L855" s="1"/>
      <c r="M855" s="1"/>
      <c r="N855" s="1"/>
    </row>
    <row r="856" spans="1:14" ht="18.75" customHeight="1">
      <c r="A856" s="13"/>
      <c r="B856" s="13"/>
      <c r="C856" s="32"/>
      <c r="D856" s="13"/>
      <c r="E856" s="14"/>
      <c r="F856" s="14"/>
      <c r="G856" s="1"/>
      <c r="H856" s="1"/>
      <c r="I856" s="1"/>
      <c r="J856" s="1"/>
      <c r="K856" s="1"/>
      <c r="L856" s="1"/>
      <c r="M856" s="1"/>
      <c r="N856" s="1"/>
    </row>
    <row r="857" spans="1:14" ht="18.75" customHeight="1">
      <c r="A857" s="13"/>
      <c r="B857" s="13"/>
      <c r="C857" s="32"/>
      <c r="D857" s="13"/>
      <c r="E857" s="14"/>
      <c r="F857" s="14"/>
      <c r="G857" s="1"/>
      <c r="H857" s="1"/>
      <c r="I857" s="1"/>
      <c r="J857" s="1"/>
      <c r="K857" s="1"/>
      <c r="L857" s="1"/>
      <c r="M857" s="1"/>
      <c r="N857" s="1"/>
    </row>
    <row r="858" spans="1:14" ht="18.75" customHeight="1">
      <c r="A858" s="13"/>
      <c r="B858" s="13"/>
      <c r="C858" s="32"/>
      <c r="D858" s="13"/>
      <c r="E858" s="14"/>
      <c r="F858" s="14"/>
      <c r="G858" s="1"/>
      <c r="H858" s="1"/>
      <c r="I858" s="1"/>
      <c r="J858" s="1"/>
      <c r="K858" s="1"/>
      <c r="L858" s="1"/>
      <c r="M858" s="1"/>
      <c r="N858" s="1"/>
    </row>
    <row r="859" spans="1:14" ht="18.75" customHeight="1">
      <c r="A859" s="13"/>
      <c r="B859" s="13"/>
      <c r="C859" s="32"/>
      <c r="D859" s="13"/>
      <c r="E859" s="14"/>
      <c r="F859" s="14"/>
      <c r="G859" s="1"/>
      <c r="H859" s="1"/>
      <c r="I859" s="1"/>
      <c r="J859" s="1"/>
      <c r="K859" s="1"/>
      <c r="L859" s="1"/>
      <c r="M859" s="1"/>
      <c r="N859" s="1"/>
    </row>
    <row r="860" spans="1:14" ht="18.75" customHeight="1">
      <c r="A860" s="13"/>
      <c r="B860" s="13"/>
      <c r="C860" s="32"/>
      <c r="D860" s="13"/>
      <c r="E860" s="14"/>
      <c r="F860" s="14"/>
      <c r="G860" s="1"/>
      <c r="H860" s="1"/>
      <c r="I860" s="1"/>
      <c r="J860" s="1"/>
      <c r="K860" s="1"/>
      <c r="L860" s="1"/>
      <c r="M860" s="1"/>
      <c r="N860" s="1"/>
    </row>
    <row r="861" spans="1:14" ht="18.75" customHeight="1">
      <c r="A861" s="13"/>
      <c r="B861" s="13"/>
      <c r="C861" s="32"/>
      <c r="D861" s="13"/>
      <c r="E861" s="14"/>
      <c r="F861" s="14"/>
      <c r="G861" s="1"/>
      <c r="H861" s="1"/>
      <c r="I861" s="1"/>
      <c r="J861" s="1"/>
      <c r="K861" s="1"/>
      <c r="L861" s="1"/>
      <c r="M861" s="1"/>
      <c r="N861" s="1"/>
    </row>
    <row r="862" spans="1:14" ht="18.75" customHeight="1">
      <c r="A862" s="13"/>
      <c r="B862" s="13"/>
      <c r="C862" s="32"/>
      <c r="D862" s="13"/>
      <c r="E862" s="14"/>
      <c r="F862" s="14"/>
      <c r="G862" s="1"/>
      <c r="H862" s="1"/>
      <c r="I862" s="1"/>
      <c r="J862" s="1"/>
      <c r="K862" s="1"/>
      <c r="L862" s="1"/>
      <c r="M862" s="1"/>
      <c r="N862" s="1"/>
    </row>
    <row r="863" spans="1:14" ht="18.75" customHeight="1">
      <c r="A863" s="13"/>
      <c r="B863" s="13"/>
      <c r="C863" s="32"/>
      <c r="D863" s="13"/>
      <c r="E863" s="14"/>
      <c r="F863" s="14"/>
      <c r="G863" s="1"/>
      <c r="H863" s="1"/>
      <c r="I863" s="1"/>
      <c r="J863" s="1"/>
      <c r="K863" s="1"/>
      <c r="L863" s="1"/>
      <c r="M863" s="1"/>
      <c r="N863" s="1"/>
    </row>
    <row r="864" spans="1:14" ht="18.75" customHeight="1">
      <c r="A864" s="13"/>
      <c r="B864" s="13"/>
      <c r="C864" s="32"/>
      <c r="D864" s="13"/>
      <c r="E864" s="14"/>
      <c r="F864" s="14"/>
      <c r="G864" s="1"/>
      <c r="H864" s="1"/>
      <c r="I864" s="1"/>
      <c r="J864" s="1"/>
      <c r="K864" s="1"/>
      <c r="L864" s="1"/>
      <c r="M864" s="1"/>
      <c r="N864" s="1"/>
    </row>
    <row r="865" spans="1:14" ht="18.75" customHeight="1">
      <c r="A865" s="13"/>
      <c r="B865" s="13"/>
      <c r="C865" s="32"/>
      <c r="D865" s="13"/>
      <c r="E865" s="14"/>
      <c r="F865" s="14"/>
      <c r="G865" s="1"/>
      <c r="H865" s="1"/>
      <c r="I865" s="1"/>
      <c r="J865" s="1"/>
      <c r="K865" s="1"/>
      <c r="L865" s="1"/>
      <c r="M865" s="1"/>
      <c r="N865" s="1"/>
    </row>
    <row r="866" spans="1:14" ht="18.75" customHeight="1">
      <c r="A866" s="13"/>
      <c r="B866" s="13"/>
      <c r="C866" s="32"/>
      <c r="D866" s="13"/>
      <c r="E866" s="14"/>
      <c r="F866" s="14"/>
      <c r="G866" s="1"/>
      <c r="H866" s="1"/>
      <c r="I866" s="1"/>
      <c r="J866" s="1"/>
      <c r="K866" s="1"/>
      <c r="L866" s="1"/>
      <c r="M866" s="1"/>
      <c r="N866" s="1"/>
    </row>
    <row r="867" spans="1:14" ht="18.75" customHeight="1">
      <c r="A867" s="13"/>
      <c r="B867" s="13"/>
      <c r="C867" s="32"/>
      <c r="D867" s="13"/>
      <c r="E867" s="14"/>
      <c r="F867" s="14"/>
      <c r="G867" s="1"/>
      <c r="H867" s="1"/>
      <c r="I867" s="1"/>
      <c r="J867" s="1"/>
      <c r="K867" s="1"/>
      <c r="L867" s="1"/>
      <c r="M867" s="1"/>
      <c r="N867" s="1"/>
    </row>
    <row r="868" spans="1:14" ht="18.75" customHeight="1">
      <c r="A868" s="13"/>
      <c r="B868" s="13"/>
      <c r="C868" s="32"/>
      <c r="D868" s="13"/>
      <c r="E868" s="14"/>
      <c r="F868" s="14"/>
      <c r="G868" s="1"/>
      <c r="H868" s="1"/>
      <c r="I868" s="1"/>
      <c r="J868" s="1"/>
      <c r="K868" s="1"/>
      <c r="L868" s="1"/>
      <c r="M868" s="1"/>
      <c r="N868" s="1"/>
    </row>
    <row r="869" spans="1:14" ht="18.75" customHeight="1">
      <c r="A869" s="13"/>
      <c r="B869" s="13"/>
      <c r="C869" s="32"/>
      <c r="D869" s="13"/>
      <c r="E869" s="14"/>
      <c r="F869" s="14"/>
      <c r="G869" s="1"/>
      <c r="H869" s="1"/>
      <c r="I869" s="1"/>
      <c r="J869" s="1"/>
      <c r="K869" s="1"/>
      <c r="L869" s="1"/>
      <c r="M869" s="1"/>
      <c r="N869" s="1"/>
    </row>
    <row r="870" spans="1:14" ht="18.75" customHeight="1">
      <c r="A870" s="13"/>
      <c r="B870" s="13"/>
      <c r="C870" s="32"/>
      <c r="D870" s="13"/>
      <c r="E870" s="14"/>
      <c r="F870" s="14"/>
      <c r="G870" s="1"/>
      <c r="H870" s="1"/>
      <c r="I870" s="1"/>
      <c r="J870" s="1"/>
      <c r="K870" s="1"/>
      <c r="L870" s="1"/>
      <c r="M870" s="1"/>
      <c r="N870" s="1"/>
    </row>
    <row r="871" spans="1:14" ht="18.75" customHeight="1">
      <c r="A871" s="13"/>
      <c r="B871" s="13"/>
      <c r="C871" s="32"/>
      <c r="D871" s="13"/>
      <c r="E871" s="14"/>
      <c r="F871" s="14"/>
      <c r="G871" s="1"/>
      <c r="H871" s="1"/>
      <c r="I871" s="1"/>
      <c r="J871" s="1"/>
      <c r="K871" s="1"/>
      <c r="L871" s="1"/>
      <c r="M871" s="1"/>
      <c r="N871" s="1"/>
    </row>
    <row r="872" spans="1:14" ht="18.75" customHeight="1">
      <c r="A872" s="13"/>
      <c r="B872" s="13"/>
      <c r="C872" s="32"/>
      <c r="D872" s="13"/>
      <c r="E872" s="14"/>
      <c r="F872" s="14"/>
      <c r="G872" s="1"/>
      <c r="H872" s="1"/>
      <c r="I872" s="1"/>
      <c r="J872" s="1"/>
      <c r="K872" s="1"/>
      <c r="L872" s="1"/>
      <c r="M872" s="1"/>
      <c r="N872" s="1"/>
    </row>
    <row r="873" spans="1:14" ht="18.75" customHeight="1">
      <c r="A873" s="13"/>
      <c r="B873" s="13"/>
      <c r="C873" s="32"/>
      <c r="D873" s="13"/>
      <c r="E873" s="14"/>
      <c r="F873" s="14"/>
      <c r="G873" s="1"/>
      <c r="H873" s="1"/>
      <c r="I873" s="1"/>
      <c r="J873" s="1"/>
      <c r="K873" s="1"/>
      <c r="L873" s="1"/>
      <c r="M873" s="1"/>
      <c r="N873" s="1"/>
    </row>
    <row r="874" spans="1:14" ht="18.75" customHeight="1">
      <c r="A874" s="13"/>
      <c r="B874" s="13"/>
      <c r="C874" s="32"/>
      <c r="D874" s="13"/>
      <c r="E874" s="14"/>
      <c r="F874" s="14"/>
      <c r="G874" s="1"/>
      <c r="H874" s="1"/>
      <c r="I874" s="1"/>
      <c r="J874" s="1"/>
      <c r="K874" s="1"/>
      <c r="L874" s="1"/>
      <c r="M874" s="1"/>
      <c r="N874" s="1"/>
    </row>
    <row r="875" spans="1:14" ht="18.75" customHeight="1">
      <c r="A875" s="13"/>
      <c r="B875" s="13"/>
      <c r="C875" s="32"/>
      <c r="D875" s="13"/>
      <c r="E875" s="14"/>
      <c r="F875" s="14"/>
      <c r="G875" s="1"/>
      <c r="H875" s="1"/>
      <c r="I875" s="1"/>
      <c r="J875" s="1"/>
      <c r="K875" s="1"/>
      <c r="L875" s="1"/>
      <c r="M875" s="1"/>
      <c r="N875" s="1"/>
    </row>
    <row r="876" spans="1:14" ht="18.75" customHeight="1">
      <c r="A876" s="13"/>
      <c r="B876" s="13"/>
      <c r="C876" s="32"/>
      <c r="D876" s="13"/>
      <c r="E876" s="14"/>
      <c r="F876" s="14"/>
      <c r="G876" s="1"/>
      <c r="H876" s="1"/>
      <c r="I876" s="1"/>
      <c r="J876" s="1"/>
      <c r="K876" s="1"/>
      <c r="L876" s="1"/>
      <c r="M876" s="1"/>
      <c r="N876" s="1"/>
    </row>
    <row r="877" spans="1:14" ht="18.75" customHeight="1">
      <c r="A877" s="13"/>
      <c r="B877" s="13"/>
      <c r="C877" s="32"/>
      <c r="D877" s="13"/>
      <c r="E877" s="14"/>
      <c r="F877" s="14"/>
      <c r="G877" s="1"/>
      <c r="H877" s="1"/>
      <c r="I877" s="1"/>
      <c r="J877" s="1"/>
      <c r="K877" s="1"/>
      <c r="L877" s="1"/>
      <c r="M877" s="1"/>
      <c r="N877" s="1"/>
    </row>
    <row r="878" spans="1:14" ht="18.75" customHeight="1">
      <c r="A878" s="13"/>
      <c r="B878" s="13"/>
      <c r="C878" s="32"/>
      <c r="D878" s="13"/>
      <c r="E878" s="14"/>
      <c r="F878" s="14"/>
      <c r="G878" s="1"/>
      <c r="H878" s="1"/>
      <c r="I878" s="1"/>
      <c r="J878" s="1"/>
      <c r="K878" s="1"/>
      <c r="L878" s="1"/>
      <c r="M878" s="1"/>
      <c r="N878" s="1"/>
    </row>
    <row r="879" spans="1:14" ht="18.75" customHeight="1">
      <c r="A879" s="13"/>
      <c r="B879" s="13"/>
      <c r="C879" s="32"/>
      <c r="D879" s="13"/>
      <c r="E879" s="14"/>
      <c r="F879" s="14"/>
      <c r="G879" s="1"/>
      <c r="H879" s="1"/>
      <c r="I879" s="1"/>
      <c r="J879" s="1"/>
      <c r="K879" s="1"/>
      <c r="L879" s="1"/>
      <c r="M879" s="1"/>
      <c r="N879" s="1"/>
    </row>
    <row r="880" spans="1:14" ht="18.75" customHeight="1">
      <c r="A880" s="13"/>
      <c r="B880" s="13"/>
      <c r="C880" s="32"/>
      <c r="D880" s="13"/>
      <c r="E880" s="14"/>
      <c r="F880" s="14"/>
      <c r="G880" s="1"/>
      <c r="H880" s="1"/>
      <c r="I880" s="1"/>
      <c r="J880" s="1"/>
      <c r="K880" s="1"/>
      <c r="L880" s="1"/>
      <c r="M880" s="1"/>
      <c r="N880" s="1"/>
    </row>
    <row r="881" spans="1:14" ht="18.75" customHeight="1">
      <c r="A881" s="13"/>
      <c r="B881" s="13"/>
      <c r="C881" s="32"/>
      <c r="D881" s="13"/>
      <c r="E881" s="14"/>
      <c r="F881" s="14"/>
      <c r="G881" s="1"/>
      <c r="H881" s="1"/>
      <c r="I881" s="1"/>
      <c r="J881" s="1"/>
      <c r="K881" s="1"/>
      <c r="L881" s="1"/>
      <c r="M881" s="1"/>
      <c r="N881" s="1"/>
    </row>
    <row r="882" spans="1:14" ht="18.75" customHeight="1">
      <c r="A882" s="13"/>
      <c r="B882" s="13"/>
      <c r="C882" s="32"/>
      <c r="D882" s="13"/>
      <c r="E882" s="14"/>
      <c r="F882" s="14"/>
      <c r="G882" s="1"/>
      <c r="H882" s="1"/>
      <c r="I882" s="1"/>
      <c r="J882" s="1"/>
      <c r="K882" s="1"/>
      <c r="L882" s="1"/>
      <c r="M882" s="1"/>
      <c r="N882" s="1"/>
    </row>
    <row r="883" spans="1:14" ht="18.75" customHeight="1">
      <c r="A883" s="13"/>
      <c r="B883" s="13"/>
      <c r="C883" s="32"/>
      <c r="D883" s="13"/>
      <c r="E883" s="14"/>
      <c r="F883" s="14"/>
      <c r="G883" s="1"/>
      <c r="H883" s="1"/>
      <c r="I883" s="1"/>
      <c r="J883" s="1"/>
      <c r="K883" s="1"/>
      <c r="L883" s="1"/>
      <c r="M883" s="1"/>
      <c r="N883" s="1"/>
    </row>
    <row r="884" spans="1:14" ht="18.75" customHeight="1">
      <c r="A884" s="13"/>
      <c r="B884" s="13"/>
      <c r="C884" s="32"/>
      <c r="D884" s="13"/>
      <c r="E884" s="14"/>
      <c r="F884" s="14"/>
      <c r="G884" s="1"/>
      <c r="H884" s="1"/>
      <c r="I884" s="1"/>
      <c r="J884" s="1"/>
      <c r="K884" s="1"/>
      <c r="L884" s="1"/>
      <c r="M884" s="1"/>
      <c r="N884" s="1"/>
    </row>
    <row r="885" spans="1:14" ht="18.75" customHeight="1">
      <c r="A885" s="13"/>
      <c r="B885" s="13"/>
      <c r="C885" s="32"/>
      <c r="D885" s="13"/>
      <c r="E885" s="14"/>
      <c r="F885" s="14"/>
      <c r="G885" s="1"/>
      <c r="H885" s="1"/>
      <c r="I885" s="1"/>
      <c r="J885" s="1"/>
      <c r="K885" s="1"/>
      <c r="L885" s="1"/>
      <c r="M885" s="1"/>
      <c r="N885" s="1"/>
    </row>
    <row r="886" spans="1:14" ht="18.75" customHeight="1">
      <c r="A886" s="13"/>
      <c r="B886" s="13"/>
      <c r="C886" s="32"/>
      <c r="D886" s="13"/>
      <c r="E886" s="14"/>
      <c r="F886" s="14"/>
      <c r="G886" s="1"/>
      <c r="H886" s="1"/>
      <c r="I886" s="1"/>
      <c r="J886" s="1"/>
      <c r="K886" s="1"/>
      <c r="L886" s="1"/>
      <c r="M886" s="1"/>
      <c r="N886" s="1"/>
    </row>
    <row r="887" spans="1:14" ht="18.75" customHeight="1">
      <c r="A887" s="13"/>
      <c r="B887" s="13"/>
      <c r="C887" s="32"/>
      <c r="D887" s="13"/>
      <c r="E887" s="14"/>
      <c r="F887" s="14"/>
      <c r="G887" s="1"/>
      <c r="H887" s="1"/>
      <c r="I887" s="1"/>
      <c r="J887" s="1"/>
      <c r="K887" s="1"/>
      <c r="L887" s="1"/>
      <c r="M887" s="1"/>
      <c r="N887" s="1"/>
    </row>
    <row r="888" spans="1:14" ht="18.75" customHeight="1">
      <c r="A888" s="13"/>
      <c r="B888" s="13"/>
      <c r="C888" s="32"/>
      <c r="D888" s="13"/>
      <c r="E888" s="14"/>
      <c r="F888" s="14"/>
      <c r="G888" s="1"/>
      <c r="H888" s="1"/>
      <c r="I888" s="1"/>
      <c r="J888" s="1"/>
      <c r="K888" s="1"/>
      <c r="L888" s="1"/>
      <c r="M888" s="1"/>
      <c r="N888" s="1"/>
    </row>
    <row r="889" spans="1:14" ht="18.75" customHeight="1">
      <c r="A889" s="13"/>
      <c r="B889" s="13"/>
      <c r="C889" s="32"/>
      <c r="D889" s="13"/>
      <c r="E889" s="14"/>
      <c r="F889" s="14"/>
      <c r="G889" s="1"/>
      <c r="H889" s="1"/>
      <c r="I889" s="1"/>
      <c r="J889" s="1"/>
      <c r="K889" s="1"/>
      <c r="L889" s="1"/>
      <c r="M889" s="1"/>
      <c r="N889" s="1"/>
    </row>
    <row r="890" spans="1:14" ht="18.75" customHeight="1">
      <c r="A890" s="13"/>
      <c r="B890" s="13"/>
      <c r="C890" s="32"/>
      <c r="D890" s="13"/>
      <c r="E890" s="14"/>
      <c r="F890" s="14"/>
      <c r="G890" s="1"/>
      <c r="H890" s="1"/>
      <c r="I890" s="1"/>
      <c r="J890" s="1"/>
      <c r="K890" s="1"/>
      <c r="L890" s="1"/>
      <c r="M890" s="1"/>
      <c r="N890" s="1"/>
    </row>
    <row r="891" spans="1:14" ht="18.75" customHeight="1">
      <c r="A891" s="13"/>
      <c r="B891" s="13"/>
      <c r="C891" s="32"/>
      <c r="D891" s="13"/>
      <c r="E891" s="14"/>
      <c r="F891" s="14"/>
      <c r="G891" s="1"/>
      <c r="H891" s="1"/>
      <c r="I891" s="1"/>
      <c r="J891" s="1"/>
      <c r="K891" s="1"/>
      <c r="L891" s="1"/>
      <c r="M891" s="1"/>
      <c r="N891" s="1"/>
    </row>
    <row r="892" spans="1:14" ht="18.75" customHeight="1">
      <c r="A892" s="13"/>
      <c r="B892" s="13"/>
      <c r="C892" s="32"/>
      <c r="D892" s="13"/>
      <c r="E892" s="14"/>
      <c r="F892" s="14"/>
      <c r="G892" s="1"/>
      <c r="H892" s="1"/>
      <c r="I892" s="1"/>
      <c r="J892" s="1"/>
      <c r="K892" s="1"/>
      <c r="L892" s="1"/>
      <c r="M892" s="1"/>
      <c r="N892" s="1"/>
    </row>
    <row r="893" spans="1:14" ht="18.75" customHeight="1">
      <c r="A893" s="13"/>
      <c r="B893" s="13"/>
      <c r="C893" s="32"/>
      <c r="D893" s="13"/>
      <c r="E893" s="14"/>
      <c r="F893" s="14"/>
      <c r="G893" s="1"/>
      <c r="H893" s="1"/>
      <c r="I893" s="1"/>
      <c r="J893" s="1"/>
      <c r="K893" s="1"/>
      <c r="L893" s="1"/>
      <c r="M893" s="1"/>
      <c r="N893" s="1"/>
    </row>
    <row r="894" spans="1:14" ht="18.75" customHeight="1">
      <c r="A894" s="13"/>
      <c r="B894" s="13"/>
      <c r="C894" s="32"/>
      <c r="D894" s="13"/>
      <c r="E894" s="14"/>
      <c r="F894" s="14"/>
      <c r="G894" s="1"/>
      <c r="H894" s="1"/>
      <c r="I894" s="1"/>
      <c r="J894" s="1"/>
      <c r="K894" s="1"/>
      <c r="L894" s="1"/>
      <c r="M894" s="1"/>
      <c r="N894" s="1"/>
    </row>
    <row r="895" spans="1:14" ht="18.75" customHeight="1">
      <c r="A895" s="13"/>
      <c r="B895" s="13"/>
      <c r="C895" s="32"/>
      <c r="D895" s="13"/>
      <c r="E895" s="14"/>
      <c r="F895" s="14"/>
      <c r="G895" s="1"/>
      <c r="H895" s="1"/>
      <c r="I895" s="1"/>
      <c r="J895" s="1"/>
      <c r="K895" s="1"/>
      <c r="L895" s="1"/>
      <c r="M895" s="1"/>
      <c r="N895" s="1"/>
    </row>
    <row r="896" spans="1:14" ht="18.75" customHeight="1">
      <c r="A896" s="13"/>
      <c r="B896" s="13"/>
      <c r="C896" s="32"/>
      <c r="D896" s="13"/>
      <c r="E896" s="14"/>
      <c r="F896" s="14"/>
      <c r="G896" s="1"/>
      <c r="H896" s="1"/>
      <c r="I896" s="1"/>
      <c r="J896" s="1"/>
      <c r="K896" s="1"/>
      <c r="L896" s="1"/>
      <c r="M896" s="1"/>
      <c r="N896" s="1"/>
    </row>
    <row r="897" spans="1:14" ht="18.75" customHeight="1">
      <c r="A897" s="13"/>
      <c r="B897" s="13"/>
      <c r="C897" s="32"/>
      <c r="D897" s="13"/>
      <c r="E897" s="14"/>
      <c r="F897" s="14"/>
      <c r="G897" s="1"/>
      <c r="H897" s="1"/>
      <c r="I897" s="1"/>
      <c r="J897" s="1"/>
      <c r="K897" s="1"/>
      <c r="L897" s="1"/>
      <c r="M897" s="1"/>
      <c r="N897" s="1"/>
    </row>
    <row r="898" spans="1:14" ht="18.75" customHeight="1">
      <c r="A898" s="13"/>
      <c r="B898" s="13"/>
      <c r="C898" s="32"/>
      <c r="D898" s="13"/>
      <c r="E898" s="14"/>
      <c r="F898" s="14"/>
      <c r="G898" s="1"/>
      <c r="H898" s="1"/>
      <c r="I898" s="1"/>
      <c r="J898" s="1"/>
      <c r="K898" s="1"/>
      <c r="L898" s="1"/>
      <c r="M898" s="1"/>
      <c r="N898" s="1"/>
    </row>
    <row r="899" spans="1:14" ht="18.75" customHeight="1">
      <c r="A899" s="13"/>
      <c r="B899" s="13"/>
      <c r="C899" s="32"/>
      <c r="D899" s="13"/>
      <c r="E899" s="14"/>
      <c r="F899" s="14"/>
      <c r="G899" s="1"/>
      <c r="H899" s="1"/>
      <c r="I899" s="1"/>
      <c r="J899" s="1"/>
      <c r="K899" s="1"/>
      <c r="L899" s="1"/>
      <c r="M899" s="1"/>
      <c r="N899" s="1"/>
    </row>
    <row r="900" spans="1:14" ht="18.75" customHeight="1">
      <c r="A900" s="13"/>
      <c r="B900" s="13"/>
      <c r="C900" s="32"/>
      <c r="D900" s="13"/>
      <c r="E900" s="14"/>
      <c r="F900" s="14"/>
      <c r="G900" s="1"/>
      <c r="H900" s="1"/>
      <c r="I900" s="1"/>
      <c r="J900" s="1"/>
      <c r="K900" s="1"/>
      <c r="L900" s="1"/>
      <c r="M900" s="1"/>
      <c r="N900" s="1"/>
    </row>
    <row r="901" spans="1:14" ht="18.75" customHeight="1">
      <c r="A901" s="13"/>
      <c r="B901" s="13"/>
      <c r="C901" s="32"/>
      <c r="D901" s="13"/>
      <c r="E901" s="14"/>
      <c r="F901" s="14"/>
      <c r="G901" s="1"/>
      <c r="H901" s="1"/>
      <c r="I901" s="1"/>
      <c r="J901" s="1"/>
      <c r="K901" s="1"/>
      <c r="L901" s="1"/>
      <c r="M901" s="1"/>
      <c r="N901" s="1"/>
    </row>
    <row r="902" spans="1:14" ht="18.75" customHeight="1">
      <c r="A902" s="13"/>
      <c r="B902" s="13"/>
      <c r="C902" s="32"/>
      <c r="D902" s="13"/>
      <c r="E902" s="14"/>
      <c r="F902" s="14"/>
      <c r="G902" s="1"/>
      <c r="H902" s="1"/>
      <c r="I902" s="1"/>
      <c r="J902" s="1"/>
      <c r="K902" s="1"/>
      <c r="L902" s="1"/>
      <c r="M902" s="1"/>
      <c r="N902" s="1"/>
    </row>
    <row r="903" spans="1:14" ht="18.75" customHeight="1">
      <c r="A903" s="13"/>
      <c r="B903" s="13"/>
      <c r="C903" s="32"/>
      <c r="D903" s="13"/>
      <c r="E903" s="14"/>
      <c r="F903" s="14"/>
      <c r="G903" s="1"/>
      <c r="H903" s="1"/>
      <c r="I903" s="1"/>
      <c r="J903" s="1"/>
      <c r="K903" s="1"/>
      <c r="L903" s="1"/>
      <c r="M903" s="1"/>
      <c r="N903" s="1"/>
    </row>
    <row r="904" spans="1:14" ht="18.75" customHeight="1">
      <c r="A904" s="13"/>
      <c r="B904" s="13"/>
      <c r="C904" s="32"/>
      <c r="D904" s="13"/>
      <c r="E904" s="14"/>
      <c r="F904" s="14"/>
      <c r="G904" s="1"/>
      <c r="H904" s="1"/>
      <c r="I904" s="1"/>
      <c r="J904" s="1"/>
      <c r="K904" s="1"/>
      <c r="L904" s="1"/>
      <c r="M904" s="1"/>
      <c r="N904" s="1"/>
    </row>
    <row r="905" spans="1:14" ht="18.75" customHeight="1">
      <c r="A905" s="13"/>
      <c r="B905" s="13"/>
      <c r="C905" s="32"/>
      <c r="D905" s="13"/>
      <c r="E905" s="14"/>
      <c r="F905" s="14"/>
      <c r="G905" s="1"/>
      <c r="H905" s="1"/>
      <c r="I905" s="1"/>
      <c r="J905" s="1"/>
      <c r="K905" s="1"/>
      <c r="L905" s="1"/>
      <c r="M905" s="1"/>
      <c r="N905" s="1"/>
    </row>
    <row r="906" spans="1:14" ht="18.75" customHeight="1">
      <c r="A906" s="13"/>
      <c r="B906" s="13"/>
      <c r="C906" s="32"/>
      <c r="D906" s="13"/>
      <c r="E906" s="14"/>
      <c r="F906" s="14"/>
      <c r="G906" s="1"/>
      <c r="H906" s="1"/>
      <c r="I906" s="1"/>
      <c r="J906" s="1"/>
      <c r="K906" s="1"/>
      <c r="L906" s="1"/>
      <c r="M906" s="1"/>
      <c r="N906" s="1"/>
    </row>
    <row r="907" spans="1:14" ht="18.75" customHeight="1">
      <c r="A907" s="13"/>
      <c r="B907" s="13"/>
      <c r="C907" s="32"/>
      <c r="D907" s="13"/>
      <c r="E907" s="14"/>
      <c r="F907" s="14"/>
      <c r="G907" s="1"/>
      <c r="H907" s="1"/>
      <c r="I907" s="1"/>
      <c r="J907" s="1"/>
      <c r="K907" s="1"/>
      <c r="L907" s="1"/>
      <c r="M907" s="1"/>
      <c r="N907" s="1"/>
    </row>
    <row r="908" spans="1:14" ht="18.75" customHeight="1">
      <c r="A908" s="13"/>
      <c r="B908" s="13"/>
      <c r="C908" s="32"/>
      <c r="D908" s="13"/>
      <c r="E908" s="14"/>
      <c r="F908" s="14"/>
      <c r="G908" s="1"/>
      <c r="H908" s="1"/>
      <c r="I908" s="1"/>
      <c r="J908" s="1"/>
      <c r="K908" s="1"/>
      <c r="L908" s="1"/>
      <c r="M908" s="1"/>
      <c r="N908" s="1"/>
    </row>
    <row r="909" spans="1:14" ht="18.75" customHeight="1">
      <c r="A909" s="13"/>
      <c r="B909" s="13"/>
      <c r="C909" s="32"/>
      <c r="D909" s="13"/>
      <c r="E909" s="14"/>
      <c r="F909" s="14"/>
      <c r="G909" s="1"/>
      <c r="H909" s="1"/>
      <c r="I909" s="1"/>
      <c r="J909" s="1"/>
      <c r="K909" s="1"/>
      <c r="L909" s="1"/>
      <c r="M909" s="1"/>
      <c r="N909" s="1"/>
    </row>
    <row r="910" spans="1:14" ht="18.75" customHeight="1">
      <c r="A910" s="13"/>
      <c r="B910" s="13"/>
      <c r="C910" s="32"/>
      <c r="D910" s="13"/>
      <c r="E910" s="14"/>
      <c r="F910" s="14"/>
      <c r="G910" s="1"/>
      <c r="H910" s="1"/>
      <c r="I910" s="1"/>
      <c r="J910" s="1"/>
      <c r="K910" s="1"/>
      <c r="L910" s="1"/>
      <c r="M910" s="1"/>
      <c r="N910" s="1"/>
    </row>
    <row r="911" spans="1:14" ht="18.75" customHeight="1">
      <c r="A911" s="13"/>
      <c r="B911" s="13"/>
      <c r="C911" s="32"/>
      <c r="D911" s="13"/>
      <c r="E911" s="14"/>
      <c r="F911" s="14"/>
      <c r="G911" s="1"/>
      <c r="H911" s="1"/>
      <c r="I911" s="1"/>
      <c r="J911" s="1"/>
      <c r="K911" s="1"/>
      <c r="L911" s="1"/>
      <c r="M911" s="1"/>
      <c r="N911" s="1"/>
    </row>
    <row r="912" spans="1:14" ht="18.75" customHeight="1">
      <c r="A912" s="13"/>
      <c r="B912" s="13"/>
      <c r="C912" s="32"/>
      <c r="D912" s="13"/>
      <c r="E912" s="14"/>
      <c r="F912" s="14"/>
      <c r="G912" s="1"/>
      <c r="H912" s="1"/>
      <c r="I912" s="1"/>
      <c r="J912" s="1"/>
      <c r="K912" s="1"/>
      <c r="L912" s="1"/>
      <c r="M912" s="1"/>
      <c r="N912" s="1"/>
    </row>
    <row r="913" spans="1:14" ht="18.75" customHeight="1">
      <c r="A913" s="13"/>
      <c r="B913" s="13"/>
      <c r="C913" s="32"/>
      <c r="D913" s="13"/>
      <c r="E913" s="14"/>
      <c r="F913" s="14"/>
      <c r="G913" s="1"/>
      <c r="H913" s="1"/>
      <c r="I913" s="1"/>
      <c r="J913" s="1"/>
      <c r="K913" s="1"/>
      <c r="L913" s="1"/>
      <c r="M913" s="1"/>
      <c r="N913" s="1"/>
    </row>
    <row r="914" spans="1:14" ht="18.75" customHeight="1">
      <c r="A914" s="13"/>
      <c r="B914" s="13"/>
      <c r="C914" s="32"/>
      <c r="D914" s="13"/>
      <c r="E914" s="14"/>
      <c r="F914" s="14"/>
      <c r="G914" s="1"/>
      <c r="H914" s="1"/>
      <c r="I914" s="1"/>
      <c r="J914" s="1"/>
      <c r="K914" s="1"/>
      <c r="L914" s="1"/>
      <c r="M914" s="1"/>
      <c r="N914" s="1"/>
    </row>
    <row r="915" spans="1:14" ht="18.75" customHeight="1">
      <c r="A915" s="13"/>
      <c r="B915" s="13"/>
      <c r="C915" s="32"/>
      <c r="D915" s="13"/>
      <c r="E915" s="14"/>
      <c r="F915" s="14"/>
      <c r="G915" s="1"/>
      <c r="H915" s="1"/>
      <c r="I915" s="1"/>
      <c r="J915" s="1"/>
      <c r="K915" s="1"/>
      <c r="L915" s="1"/>
      <c r="M915" s="1"/>
      <c r="N915" s="1"/>
    </row>
    <row r="916" spans="1:14" ht="18.75" customHeight="1">
      <c r="A916" s="13"/>
      <c r="B916" s="13"/>
      <c r="C916" s="32"/>
      <c r="D916" s="13"/>
      <c r="E916" s="14"/>
      <c r="F916" s="14"/>
      <c r="G916" s="1"/>
      <c r="H916" s="1"/>
      <c r="I916" s="1"/>
      <c r="J916" s="1"/>
      <c r="K916" s="1"/>
      <c r="L916" s="1"/>
      <c r="M916" s="1"/>
      <c r="N916" s="1"/>
    </row>
    <row r="917" spans="1:14" ht="18.75" customHeight="1">
      <c r="A917" s="13"/>
      <c r="B917" s="13"/>
      <c r="C917" s="32"/>
      <c r="D917" s="13"/>
      <c r="E917" s="14"/>
      <c r="F917" s="14"/>
      <c r="G917" s="1"/>
      <c r="H917" s="1"/>
      <c r="I917" s="1"/>
      <c r="J917" s="1"/>
      <c r="K917" s="1"/>
      <c r="L917" s="1"/>
      <c r="M917" s="1"/>
      <c r="N917" s="1"/>
    </row>
    <row r="918" spans="1:14" ht="18.75" customHeight="1">
      <c r="A918" s="13"/>
      <c r="B918" s="13"/>
      <c r="C918" s="32"/>
      <c r="D918" s="13"/>
      <c r="E918" s="14"/>
      <c r="F918" s="14"/>
      <c r="G918" s="1"/>
      <c r="H918" s="1"/>
      <c r="I918" s="1"/>
      <c r="J918" s="1"/>
      <c r="K918" s="1"/>
      <c r="L918" s="1"/>
      <c r="M918" s="1"/>
      <c r="N918" s="1"/>
    </row>
    <row r="919" spans="1:14" ht="18.75" customHeight="1">
      <c r="A919" s="13"/>
      <c r="B919" s="13"/>
      <c r="C919" s="32"/>
      <c r="D919" s="13"/>
      <c r="E919" s="14"/>
      <c r="F919" s="14"/>
      <c r="G919" s="1"/>
      <c r="H919" s="1"/>
      <c r="I919" s="1"/>
      <c r="J919" s="1"/>
      <c r="K919" s="1"/>
      <c r="L919" s="1"/>
      <c r="M919" s="1"/>
      <c r="N919" s="1"/>
    </row>
    <row r="920" spans="1:14" ht="18.75" customHeight="1">
      <c r="A920" s="13"/>
      <c r="B920" s="13"/>
      <c r="C920" s="32"/>
      <c r="D920" s="13"/>
      <c r="E920" s="14"/>
      <c r="F920" s="14"/>
      <c r="G920" s="1"/>
      <c r="H920" s="1"/>
      <c r="I920" s="1"/>
      <c r="J920" s="1"/>
      <c r="K920" s="1"/>
      <c r="L920" s="1"/>
      <c r="M920" s="1"/>
      <c r="N920" s="1"/>
    </row>
    <row r="921" spans="1:14" ht="18.75" customHeight="1">
      <c r="A921" s="13"/>
      <c r="B921" s="13"/>
      <c r="C921" s="32"/>
      <c r="D921" s="13"/>
      <c r="E921" s="14"/>
      <c r="F921" s="14"/>
      <c r="G921" s="1"/>
      <c r="H921" s="1"/>
      <c r="I921" s="1"/>
      <c r="J921" s="1"/>
      <c r="K921" s="1"/>
      <c r="L921" s="1"/>
      <c r="M921" s="1"/>
      <c r="N921" s="1"/>
    </row>
    <row r="922" spans="1:14" ht="18.75" customHeight="1">
      <c r="A922" s="13"/>
      <c r="B922" s="13"/>
      <c r="C922" s="32"/>
      <c r="D922" s="13"/>
      <c r="E922" s="14"/>
      <c r="F922" s="14"/>
      <c r="G922" s="1"/>
      <c r="H922" s="1"/>
      <c r="I922" s="1"/>
      <c r="J922" s="1"/>
      <c r="K922" s="1"/>
      <c r="L922" s="1"/>
      <c r="M922" s="1"/>
      <c r="N922" s="1"/>
    </row>
    <row r="923" spans="1:14" ht="18.75" customHeight="1">
      <c r="A923" s="13"/>
      <c r="B923" s="13"/>
      <c r="C923" s="32"/>
      <c r="D923" s="13"/>
      <c r="E923" s="14"/>
      <c r="F923" s="14"/>
      <c r="G923" s="1"/>
      <c r="H923" s="1"/>
      <c r="I923" s="1"/>
      <c r="J923" s="1"/>
      <c r="K923" s="1"/>
      <c r="L923" s="1"/>
      <c r="M923" s="1"/>
      <c r="N923" s="1"/>
    </row>
    <row r="924" spans="1:14" ht="18.75" customHeight="1">
      <c r="A924" s="13"/>
      <c r="B924" s="13"/>
      <c r="C924" s="32"/>
      <c r="D924" s="13"/>
      <c r="E924" s="14"/>
      <c r="F924" s="14"/>
      <c r="G924" s="1"/>
      <c r="H924" s="1"/>
      <c r="I924" s="1"/>
      <c r="J924" s="1"/>
      <c r="K924" s="1"/>
      <c r="L924" s="1"/>
      <c r="M924" s="1"/>
      <c r="N924" s="1"/>
    </row>
    <row r="925" spans="1:14" ht="18.75" customHeight="1">
      <c r="A925" s="13"/>
      <c r="B925" s="13"/>
      <c r="C925" s="32"/>
      <c r="D925" s="13"/>
      <c r="E925" s="14"/>
      <c r="F925" s="14"/>
      <c r="G925" s="1"/>
      <c r="H925" s="1"/>
      <c r="I925" s="1"/>
      <c r="J925" s="1"/>
      <c r="K925" s="1"/>
      <c r="L925" s="1"/>
      <c r="M925" s="1"/>
      <c r="N925" s="1"/>
    </row>
    <row r="926" spans="1:14" ht="18.75" customHeight="1">
      <c r="A926" s="13"/>
      <c r="B926" s="13"/>
      <c r="C926" s="32"/>
      <c r="D926" s="13"/>
      <c r="E926" s="14"/>
      <c r="F926" s="14"/>
      <c r="G926" s="1"/>
      <c r="H926" s="1"/>
      <c r="I926" s="1"/>
      <c r="J926" s="1"/>
      <c r="K926" s="1"/>
      <c r="L926" s="1"/>
      <c r="M926" s="1"/>
      <c r="N926" s="1"/>
    </row>
    <row r="927" spans="1:14" ht="18.75" customHeight="1">
      <c r="A927" s="13"/>
      <c r="B927" s="13"/>
      <c r="C927" s="32"/>
      <c r="D927" s="13"/>
      <c r="E927" s="14"/>
      <c r="F927" s="14"/>
      <c r="G927" s="1"/>
      <c r="H927" s="1"/>
      <c r="I927" s="1"/>
      <c r="J927" s="1"/>
      <c r="K927" s="1"/>
      <c r="L927" s="1"/>
      <c r="M927" s="1"/>
      <c r="N927" s="1"/>
    </row>
    <row r="928" spans="1:14" ht="18.75" customHeight="1">
      <c r="A928" s="13"/>
      <c r="B928" s="13"/>
      <c r="C928" s="32"/>
      <c r="D928" s="13"/>
      <c r="E928" s="14"/>
      <c r="F928" s="14"/>
      <c r="G928" s="1"/>
      <c r="H928" s="1"/>
      <c r="I928" s="1"/>
      <c r="J928" s="1"/>
      <c r="K928" s="1"/>
      <c r="L928" s="1"/>
      <c r="M928" s="1"/>
      <c r="N928" s="1"/>
    </row>
    <row r="929" spans="1:14" ht="18.75" customHeight="1">
      <c r="A929" s="13"/>
      <c r="B929" s="13"/>
      <c r="C929" s="32"/>
      <c r="D929" s="13"/>
      <c r="E929" s="14"/>
      <c r="F929" s="14"/>
      <c r="G929" s="1"/>
      <c r="H929" s="1"/>
      <c r="I929" s="1"/>
      <c r="J929" s="1"/>
      <c r="K929" s="1"/>
      <c r="L929" s="1"/>
      <c r="M929" s="1"/>
      <c r="N929" s="1"/>
    </row>
    <row r="930" spans="1:14" ht="18.75" customHeight="1">
      <c r="A930" s="13"/>
      <c r="B930" s="13"/>
      <c r="C930" s="32"/>
      <c r="D930" s="13"/>
      <c r="E930" s="14"/>
      <c r="F930" s="14"/>
      <c r="G930" s="1"/>
      <c r="H930" s="1"/>
      <c r="I930" s="1"/>
      <c r="J930" s="1"/>
      <c r="K930" s="1"/>
      <c r="L930" s="1"/>
      <c r="M930" s="1"/>
      <c r="N930" s="1"/>
    </row>
    <row r="931" spans="1:14" ht="18.75" customHeight="1">
      <c r="A931" s="13"/>
      <c r="B931" s="13"/>
      <c r="C931" s="32"/>
      <c r="D931" s="13"/>
      <c r="E931" s="14"/>
      <c r="F931" s="14"/>
      <c r="G931" s="1"/>
      <c r="H931" s="1"/>
      <c r="I931" s="1"/>
      <c r="J931" s="1"/>
      <c r="K931" s="1"/>
      <c r="L931" s="1"/>
      <c r="M931" s="1"/>
      <c r="N931" s="1"/>
    </row>
    <row r="932" spans="1:14" ht="18.75" customHeight="1">
      <c r="A932" s="13"/>
      <c r="B932" s="13"/>
      <c r="C932" s="32"/>
      <c r="D932" s="13"/>
      <c r="E932" s="14"/>
      <c r="F932" s="14"/>
      <c r="G932" s="1"/>
      <c r="H932" s="1"/>
      <c r="I932" s="1"/>
      <c r="J932" s="1"/>
      <c r="K932" s="1"/>
      <c r="L932" s="1"/>
      <c r="M932" s="1"/>
      <c r="N932" s="1"/>
    </row>
    <row r="933" spans="1:14" ht="18.75" customHeight="1">
      <c r="A933" s="13"/>
      <c r="B933" s="13"/>
      <c r="C933" s="32"/>
      <c r="D933" s="13"/>
      <c r="E933" s="14"/>
      <c r="F933" s="14"/>
      <c r="G933" s="1"/>
      <c r="H933" s="1"/>
      <c r="I933" s="1"/>
      <c r="J933" s="1"/>
      <c r="K933" s="1"/>
      <c r="L933" s="1"/>
      <c r="M933" s="1"/>
      <c r="N933" s="1"/>
    </row>
    <row r="934" spans="1:14" ht="18.75" customHeight="1">
      <c r="A934" s="13"/>
      <c r="B934" s="13"/>
      <c r="C934" s="32"/>
      <c r="D934" s="13"/>
      <c r="E934" s="14"/>
      <c r="F934" s="14"/>
      <c r="G934" s="1"/>
      <c r="H934" s="1"/>
      <c r="I934" s="1"/>
      <c r="J934" s="1"/>
      <c r="K934" s="1"/>
      <c r="L934" s="1"/>
      <c r="M934" s="1"/>
      <c r="N934" s="1"/>
    </row>
    <row r="935" spans="1:14" ht="18.75" customHeight="1">
      <c r="A935" s="13"/>
      <c r="B935" s="13"/>
      <c r="C935" s="32"/>
      <c r="D935" s="13"/>
      <c r="E935" s="14"/>
      <c r="F935" s="14"/>
      <c r="G935" s="1"/>
      <c r="H935" s="1"/>
      <c r="I935" s="1"/>
      <c r="J935" s="1"/>
      <c r="K935" s="1"/>
      <c r="L935" s="1"/>
      <c r="M935" s="1"/>
      <c r="N935" s="1"/>
    </row>
    <row r="936" spans="1:14" ht="18.75" customHeight="1">
      <c r="A936" s="13"/>
      <c r="B936" s="13"/>
      <c r="C936" s="32"/>
      <c r="D936" s="13"/>
      <c r="E936" s="14"/>
      <c r="F936" s="14"/>
      <c r="G936" s="1"/>
      <c r="H936" s="1"/>
      <c r="I936" s="1"/>
      <c r="J936" s="1"/>
      <c r="K936" s="1"/>
      <c r="L936" s="1"/>
      <c r="M936" s="1"/>
      <c r="N936" s="1"/>
    </row>
    <row r="937" spans="1:14" ht="18.75" customHeight="1">
      <c r="A937" s="13"/>
      <c r="B937" s="13"/>
      <c r="C937" s="32"/>
      <c r="D937" s="13"/>
      <c r="E937" s="14"/>
      <c r="F937" s="14"/>
      <c r="G937" s="1"/>
      <c r="H937" s="1"/>
      <c r="I937" s="1"/>
      <c r="J937" s="1"/>
      <c r="K937" s="1"/>
      <c r="L937" s="1"/>
      <c r="M937" s="1"/>
      <c r="N937" s="1"/>
    </row>
    <row r="938" spans="1:14" ht="18.75" customHeight="1">
      <c r="A938" s="13"/>
      <c r="B938" s="13"/>
      <c r="C938" s="32"/>
      <c r="D938" s="13"/>
      <c r="E938" s="14"/>
      <c r="F938" s="14"/>
      <c r="G938" s="1"/>
      <c r="H938" s="1"/>
      <c r="I938" s="1"/>
      <c r="J938" s="1"/>
      <c r="K938" s="1"/>
      <c r="L938" s="1"/>
      <c r="M938" s="1"/>
      <c r="N938" s="1"/>
    </row>
    <row r="939" spans="1:14" ht="18.75" customHeight="1">
      <c r="A939" s="13"/>
      <c r="B939" s="13"/>
      <c r="C939" s="32"/>
      <c r="D939" s="13"/>
      <c r="E939" s="14"/>
      <c r="F939" s="14"/>
      <c r="G939" s="1"/>
      <c r="H939" s="1"/>
      <c r="I939" s="1"/>
      <c r="J939" s="1"/>
      <c r="K939" s="1"/>
      <c r="L939" s="1"/>
      <c r="M939" s="1"/>
      <c r="N939" s="1"/>
    </row>
    <row r="940" spans="1:14" ht="18.75" customHeight="1">
      <c r="A940" s="13"/>
      <c r="B940" s="13"/>
      <c r="C940" s="32"/>
      <c r="D940" s="13"/>
      <c r="E940" s="14"/>
      <c r="F940" s="14"/>
      <c r="G940" s="1"/>
      <c r="H940" s="1"/>
      <c r="I940" s="1"/>
      <c r="J940" s="1"/>
      <c r="K940" s="1"/>
      <c r="L940" s="1"/>
      <c r="M940" s="1"/>
      <c r="N940" s="1"/>
    </row>
    <row r="941" spans="1:14" ht="18.75" customHeight="1">
      <c r="A941" s="13"/>
      <c r="B941" s="13"/>
      <c r="C941" s="32"/>
      <c r="D941" s="13"/>
      <c r="E941" s="14"/>
      <c r="F941" s="14"/>
      <c r="G941" s="1"/>
      <c r="H941" s="1"/>
      <c r="I941" s="1"/>
      <c r="J941" s="1"/>
      <c r="K941" s="1"/>
      <c r="L941" s="1"/>
      <c r="M941" s="1"/>
      <c r="N941" s="1"/>
    </row>
    <row r="942" spans="1:14" ht="18.75" customHeight="1">
      <c r="A942" s="13"/>
      <c r="B942" s="13"/>
      <c r="C942" s="32"/>
      <c r="D942" s="13"/>
      <c r="E942" s="14"/>
      <c r="F942" s="14"/>
      <c r="G942" s="1"/>
      <c r="H942" s="1"/>
      <c r="I942" s="1"/>
      <c r="J942" s="1"/>
      <c r="K942" s="1"/>
      <c r="L942" s="1"/>
      <c r="M942" s="1"/>
      <c r="N942" s="1"/>
    </row>
    <row r="943" spans="1:14" ht="18.75" customHeight="1">
      <c r="A943" s="13"/>
      <c r="B943" s="13"/>
      <c r="C943" s="32"/>
      <c r="D943" s="13"/>
      <c r="E943" s="14"/>
      <c r="F943" s="14"/>
      <c r="G943" s="1"/>
      <c r="H943" s="1"/>
      <c r="I943" s="1"/>
      <c r="J943" s="1"/>
      <c r="K943" s="1"/>
      <c r="L943" s="1"/>
      <c r="M943" s="1"/>
      <c r="N943" s="1"/>
    </row>
    <row r="944" spans="1:14" ht="18.75" customHeight="1">
      <c r="A944" s="13"/>
      <c r="B944" s="13"/>
      <c r="C944" s="32"/>
      <c r="D944" s="13"/>
      <c r="E944" s="14"/>
      <c r="F944" s="14"/>
      <c r="G944" s="1"/>
      <c r="H944" s="1"/>
      <c r="I944" s="1"/>
      <c r="J944" s="1"/>
      <c r="K944" s="1"/>
      <c r="L944" s="1"/>
      <c r="M944" s="1"/>
      <c r="N944" s="1"/>
    </row>
    <row r="945" spans="1:14" ht="18.75" customHeight="1">
      <c r="A945" s="13"/>
      <c r="B945" s="13"/>
      <c r="C945" s="32"/>
      <c r="D945" s="13"/>
      <c r="E945" s="14"/>
      <c r="F945" s="14"/>
      <c r="G945" s="1"/>
      <c r="H945" s="1"/>
      <c r="I945" s="1"/>
      <c r="J945" s="1"/>
      <c r="K945" s="1"/>
      <c r="L945" s="1"/>
      <c r="M945" s="1"/>
      <c r="N945" s="1"/>
    </row>
    <row r="946" spans="1:14" ht="18.75" customHeight="1">
      <c r="A946" s="13"/>
      <c r="B946" s="13"/>
      <c r="C946" s="32"/>
      <c r="D946" s="13"/>
      <c r="E946" s="14"/>
      <c r="F946" s="14"/>
      <c r="G946" s="1"/>
      <c r="H946" s="1"/>
      <c r="I946" s="1"/>
      <c r="J946" s="1"/>
      <c r="K946" s="1"/>
      <c r="L946" s="1"/>
      <c r="M946" s="1"/>
      <c r="N946" s="1"/>
    </row>
    <row r="947" spans="1:14" ht="18.75" customHeight="1">
      <c r="A947" s="13"/>
      <c r="B947" s="13"/>
      <c r="C947" s="32"/>
      <c r="D947" s="13"/>
      <c r="E947" s="14"/>
      <c r="F947" s="14"/>
      <c r="G947" s="1"/>
      <c r="H947" s="1"/>
      <c r="I947" s="1"/>
      <c r="J947" s="1"/>
      <c r="K947" s="1"/>
      <c r="L947" s="1"/>
      <c r="M947" s="1"/>
      <c r="N947" s="1"/>
    </row>
    <row r="948" spans="1:14" ht="18.75" customHeight="1">
      <c r="A948" s="13"/>
      <c r="B948" s="13"/>
      <c r="C948" s="32"/>
      <c r="D948" s="13"/>
      <c r="E948" s="14"/>
      <c r="F948" s="14"/>
      <c r="G948" s="1"/>
      <c r="H948" s="1"/>
      <c r="I948" s="1"/>
      <c r="J948" s="1"/>
      <c r="K948" s="1"/>
      <c r="L948" s="1"/>
      <c r="M948" s="1"/>
      <c r="N948" s="1"/>
    </row>
    <row r="949" spans="1:14" ht="18.75" customHeight="1">
      <c r="A949" s="13"/>
      <c r="B949" s="13"/>
      <c r="C949" s="32"/>
      <c r="D949" s="13"/>
      <c r="E949" s="14"/>
      <c r="F949" s="14"/>
      <c r="G949" s="1"/>
      <c r="H949" s="1"/>
      <c r="I949" s="1"/>
      <c r="J949" s="1"/>
      <c r="K949" s="1"/>
      <c r="L949" s="1"/>
      <c r="M949" s="1"/>
      <c r="N949" s="1"/>
    </row>
    <row r="950" spans="1:14" ht="18.75" customHeight="1">
      <c r="A950" s="13"/>
      <c r="B950" s="13"/>
      <c r="C950" s="32"/>
      <c r="D950" s="13"/>
      <c r="E950" s="14"/>
      <c r="F950" s="14"/>
      <c r="G950" s="1"/>
      <c r="H950" s="1"/>
      <c r="I950" s="1"/>
      <c r="J950" s="1"/>
      <c r="K950" s="1"/>
      <c r="L950" s="1"/>
      <c r="M950" s="1"/>
      <c r="N950" s="1"/>
    </row>
    <row r="951" spans="1:14" ht="18.75" customHeight="1">
      <c r="A951" s="13"/>
      <c r="B951" s="13"/>
      <c r="C951" s="32"/>
      <c r="D951" s="13"/>
      <c r="E951" s="14"/>
      <c r="F951" s="14"/>
      <c r="G951" s="1"/>
      <c r="H951" s="1"/>
      <c r="I951" s="1"/>
      <c r="J951" s="1"/>
      <c r="K951" s="1"/>
      <c r="L951" s="1"/>
      <c r="M951" s="1"/>
      <c r="N951" s="1"/>
    </row>
    <row r="952" spans="1:14" ht="18.75" customHeight="1">
      <c r="A952" s="13"/>
      <c r="B952" s="13"/>
      <c r="C952" s="32"/>
      <c r="D952" s="13"/>
      <c r="E952" s="14"/>
      <c r="F952" s="14"/>
      <c r="G952" s="1"/>
      <c r="H952" s="1"/>
      <c r="I952" s="1"/>
      <c r="J952" s="1"/>
      <c r="K952" s="1"/>
      <c r="L952" s="1"/>
      <c r="M952" s="1"/>
      <c r="N952" s="1"/>
    </row>
    <row r="953" spans="1:14" ht="18.75" customHeight="1">
      <c r="A953" s="13"/>
      <c r="B953" s="13"/>
      <c r="C953" s="32"/>
      <c r="D953" s="13"/>
      <c r="E953" s="14"/>
      <c r="F953" s="14"/>
      <c r="G953" s="1"/>
      <c r="H953" s="1"/>
      <c r="I953" s="1"/>
      <c r="J953" s="1"/>
      <c r="K953" s="1"/>
      <c r="L953" s="1"/>
      <c r="M953" s="1"/>
      <c r="N953" s="1"/>
    </row>
    <row r="954" spans="1:14" ht="18.75" customHeight="1">
      <c r="A954" s="13"/>
      <c r="B954" s="13"/>
      <c r="C954" s="32"/>
      <c r="D954" s="13"/>
      <c r="E954" s="14"/>
      <c r="F954" s="14"/>
      <c r="G954" s="1"/>
      <c r="H954" s="1"/>
      <c r="I954" s="1"/>
      <c r="J954" s="1"/>
      <c r="K954" s="1"/>
      <c r="L954" s="1"/>
      <c r="M954" s="1"/>
      <c r="N954" s="1"/>
    </row>
    <row r="955" spans="1:14" ht="18.75" customHeight="1">
      <c r="A955" s="13"/>
      <c r="B955" s="13"/>
      <c r="C955" s="32"/>
      <c r="D955" s="13"/>
      <c r="E955" s="14"/>
      <c r="F955" s="14"/>
      <c r="G955" s="1"/>
      <c r="H955" s="1"/>
      <c r="I955" s="1"/>
      <c r="J955" s="1"/>
      <c r="K955" s="1"/>
      <c r="L955" s="1"/>
      <c r="M955" s="1"/>
      <c r="N955" s="1"/>
    </row>
    <row r="956" spans="1:14" ht="18.75" customHeight="1">
      <c r="A956" s="13"/>
      <c r="B956" s="13"/>
      <c r="C956" s="32"/>
      <c r="D956" s="13"/>
      <c r="E956" s="14"/>
      <c r="F956" s="14"/>
      <c r="G956" s="1"/>
      <c r="H956" s="1"/>
      <c r="I956" s="1"/>
      <c r="J956" s="1"/>
      <c r="K956" s="1"/>
      <c r="L956" s="1"/>
      <c r="M956" s="1"/>
      <c r="N956" s="1"/>
    </row>
    <row r="957" spans="1:14" ht="18.75" customHeight="1">
      <c r="A957" s="13"/>
      <c r="B957" s="13"/>
      <c r="C957" s="32"/>
      <c r="D957" s="13"/>
      <c r="E957" s="14"/>
      <c r="F957" s="14"/>
      <c r="G957" s="1"/>
      <c r="H957" s="1"/>
      <c r="I957" s="1"/>
      <c r="J957" s="1"/>
      <c r="K957" s="1"/>
      <c r="L957" s="1"/>
      <c r="M957" s="1"/>
      <c r="N957" s="1"/>
    </row>
    <row r="958" spans="1:14" ht="18.75" customHeight="1">
      <c r="A958" s="13"/>
      <c r="B958" s="13"/>
      <c r="C958" s="32"/>
      <c r="D958" s="13"/>
      <c r="E958" s="14"/>
      <c r="F958" s="14"/>
      <c r="G958" s="1"/>
      <c r="H958" s="1"/>
      <c r="I958" s="1"/>
      <c r="J958" s="1"/>
      <c r="K958" s="1"/>
      <c r="L958" s="1"/>
      <c r="M958" s="1"/>
      <c r="N958" s="1"/>
    </row>
    <row r="959" spans="1:14" ht="18.75" customHeight="1">
      <c r="A959" s="13"/>
      <c r="B959" s="13"/>
      <c r="C959" s="32"/>
      <c r="D959" s="13"/>
      <c r="E959" s="14"/>
      <c r="F959" s="14"/>
      <c r="G959" s="1"/>
      <c r="H959" s="1"/>
      <c r="I959" s="1"/>
      <c r="J959" s="1"/>
      <c r="K959" s="1"/>
      <c r="L959" s="1"/>
      <c r="M959" s="1"/>
      <c r="N959" s="1"/>
    </row>
    <row r="960" spans="1:14" ht="18.75" customHeight="1">
      <c r="A960" s="13"/>
      <c r="B960" s="13"/>
      <c r="C960" s="32"/>
      <c r="D960" s="13"/>
      <c r="E960" s="14"/>
      <c r="F960" s="14"/>
      <c r="G960" s="1"/>
      <c r="H960" s="1"/>
      <c r="I960" s="1"/>
      <c r="J960" s="1"/>
      <c r="K960" s="1"/>
      <c r="L960" s="1"/>
      <c r="M960" s="1"/>
      <c r="N960" s="1"/>
    </row>
    <row r="961" spans="1:14" ht="18.75" customHeight="1">
      <c r="A961" s="13"/>
      <c r="B961" s="13"/>
      <c r="C961" s="32"/>
      <c r="D961" s="13"/>
      <c r="E961" s="14"/>
      <c r="F961" s="14"/>
      <c r="G961" s="1"/>
      <c r="H961" s="1"/>
      <c r="I961" s="1"/>
      <c r="J961" s="1"/>
      <c r="K961" s="1"/>
      <c r="L961" s="1"/>
      <c r="M961" s="1"/>
      <c r="N961" s="1"/>
    </row>
    <row r="962" spans="1:14" ht="18.75" customHeight="1">
      <c r="A962" s="13"/>
      <c r="B962" s="13"/>
      <c r="C962" s="32"/>
      <c r="D962" s="13"/>
      <c r="E962" s="14"/>
      <c r="F962" s="14"/>
      <c r="G962" s="1"/>
      <c r="H962" s="1"/>
      <c r="I962" s="1"/>
      <c r="J962" s="1"/>
      <c r="K962" s="1"/>
      <c r="L962" s="1"/>
      <c r="M962" s="1"/>
      <c r="N962" s="1"/>
    </row>
    <row r="963" spans="1:14" ht="18.75" customHeight="1">
      <c r="A963" s="13"/>
      <c r="B963" s="13"/>
      <c r="C963" s="32"/>
      <c r="D963" s="13"/>
      <c r="E963" s="14"/>
      <c r="F963" s="14"/>
      <c r="G963" s="1"/>
      <c r="H963" s="1"/>
      <c r="I963" s="1"/>
      <c r="J963" s="1"/>
      <c r="K963" s="1"/>
      <c r="L963" s="1"/>
      <c r="M963" s="1"/>
      <c r="N963" s="1"/>
    </row>
    <row r="964" spans="1:14" ht="18.75" customHeight="1">
      <c r="A964" s="13"/>
      <c r="B964" s="13"/>
      <c r="C964" s="32"/>
      <c r="D964" s="13"/>
      <c r="E964" s="14"/>
      <c r="F964" s="14"/>
      <c r="G964" s="1"/>
      <c r="H964" s="1"/>
      <c r="I964" s="1"/>
      <c r="J964" s="1"/>
      <c r="K964" s="1"/>
      <c r="L964" s="1"/>
      <c r="M964" s="1"/>
      <c r="N964" s="1"/>
    </row>
    <row r="965" spans="1:14" ht="18.75" customHeight="1">
      <c r="A965" s="13"/>
      <c r="B965" s="13"/>
      <c r="C965" s="32"/>
      <c r="D965" s="13"/>
      <c r="E965" s="14"/>
      <c r="F965" s="14"/>
      <c r="G965" s="1"/>
      <c r="H965" s="1"/>
      <c r="I965" s="1"/>
      <c r="J965" s="1"/>
      <c r="K965" s="1"/>
      <c r="L965" s="1"/>
      <c r="M965" s="1"/>
      <c r="N965" s="1"/>
    </row>
    <row r="966" spans="1:14" ht="18.75" customHeight="1">
      <c r="A966" s="13"/>
      <c r="B966" s="13"/>
      <c r="C966" s="32"/>
      <c r="D966" s="13"/>
      <c r="E966" s="14"/>
      <c r="F966" s="14"/>
      <c r="G966" s="1"/>
      <c r="H966" s="1"/>
      <c r="I966" s="1"/>
      <c r="J966" s="1"/>
      <c r="K966" s="1"/>
      <c r="L966" s="1"/>
      <c r="M966" s="1"/>
      <c r="N966" s="1"/>
    </row>
    <row r="967" spans="1:14" ht="18.75" customHeight="1">
      <c r="A967" s="13"/>
      <c r="B967" s="13"/>
      <c r="C967" s="32"/>
      <c r="D967" s="13"/>
      <c r="E967" s="14"/>
      <c r="F967" s="14"/>
      <c r="G967" s="1"/>
      <c r="H967" s="1"/>
      <c r="I967" s="1"/>
      <c r="J967" s="1"/>
      <c r="K967" s="1"/>
      <c r="L967" s="1"/>
      <c r="M967" s="1"/>
      <c r="N967" s="1"/>
    </row>
    <row r="968" spans="1:14" ht="18.75" customHeight="1">
      <c r="A968" s="13"/>
      <c r="B968" s="13"/>
      <c r="C968" s="32"/>
      <c r="D968" s="13"/>
      <c r="E968" s="14"/>
      <c r="F968" s="14"/>
      <c r="G968" s="1"/>
      <c r="H968" s="1"/>
      <c r="I968" s="1"/>
      <c r="J968" s="1"/>
      <c r="K968" s="1"/>
      <c r="L968" s="1"/>
      <c r="M968" s="1"/>
      <c r="N968" s="1"/>
    </row>
    <row r="969" spans="1:14" ht="18.75" customHeight="1">
      <c r="A969" s="13"/>
      <c r="B969" s="13"/>
      <c r="C969" s="32"/>
      <c r="D969" s="13"/>
      <c r="E969" s="14"/>
      <c r="F969" s="14"/>
      <c r="G969" s="1"/>
      <c r="H969" s="1"/>
      <c r="I969" s="1"/>
      <c r="J969" s="1"/>
      <c r="K969" s="1"/>
      <c r="L969" s="1"/>
      <c r="M969" s="1"/>
      <c r="N969" s="1"/>
    </row>
    <row r="970" spans="1:14" ht="18.75" customHeight="1">
      <c r="A970" s="13"/>
      <c r="B970" s="13"/>
      <c r="C970" s="32"/>
      <c r="D970" s="13"/>
      <c r="E970" s="14"/>
      <c r="F970" s="14"/>
      <c r="G970" s="1"/>
      <c r="H970" s="1"/>
      <c r="I970" s="1"/>
      <c r="J970" s="1"/>
      <c r="K970" s="1"/>
      <c r="L970" s="1"/>
      <c r="M970" s="1"/>
      <c r="N970" s="1"/>
    </row>
    <row r="971" spans="1:14" ht="18.75" customHeight="1">
      <c r="A971" s="13"/>
      <c r="B971" s="13"/>
      <c r="C971" s="32"/>
      <c r="D971" s="13"/>
      <c r="E971" s="14"/>
      <c r="F971" s="14"/>
      <c r="G971" s="1"/>
      <c r="H971" s="1"/>
      <c r="I971" s="1"/>
      <c r="J971" s="1"/>
      <c r="K971" s="1"/>
      <c r="L971" s="1"/>
      <c r="M971" s="1"/>
      <c r="N971" s="1"/>
    </row>
    <row r="972" spans="1:14" ht="18.75" customHeight="1">
      <c r="A972" s="13"/>
      <c r="B972" s="13"/>
      <c r="C972" s="32"/>
      <c r="D972" s="13"/>
      <c r="E972" s="14"/>
      <c r="F972" s="14"/>
      <c r="G972" s="1"/>
      <c r="H972" s="1"/>
      <c r="I972" s="1"/>
      <c r="J972" s="1"/>
      <c r="K972" s="1"/>
      <c r="L972" s="1"/>
      <c r="M972" s="1"/>
      <c r="N972" s="1"/>
    </row>
    <row r="973" spans="1:14" ht="18.75" customHeight="1">
      <c r="A973" s="13"/>
      <c r="B973" s="13"/>
      <c r="C973" s="32"/>
      <c r="D973" s="13"/>
      <c r="E973" s="14"/>
      <c r="F973" s="14"/>
      <c r="G973" s="1"/>
      <c r="H973" s="1"/>
      <c r="I973" s="1"/>
      <c r="J973" s="1"/>
      <c r="K973" s="1"/>
      <c r="L973" s="1"/>
      <c r="M973" s="1"/>
      <c r="N973" s="1"/>
    </row>
    <row r="974" spans="1:14" ht="18.75" customHeight="1">
      <c r="A974" s="13"/>
      <c r="B974" s="13"/>
      <c r="C974" s="32"/>
      <c r="D974" s="13"/>
      <c r="E974" s="14"/>
      <c r="F974" s="14"/>
      <c r="G974" s="1"/>
      <c r="H974" s="1"/>
      <c r="I974" s="1"/>
      <c r="J974" s="1"/>
      <c r="K974" s="1"/>
      <c r="L974" s="1"/>
      <c r="M974" s="1"/>
      <c r="N974" s="1"/>
    </row>
    <row r="975" spans="1:14" ht="18.75" customHeight="1">
      <c r="A975" s="13"/>
      <c r="B975" s="13"/>
      <c r="C975" s="32"/>
      <c r="D975" s="13"/>
      <c r="E975" s="14"/>
      <c r="F975" s="14"/>
      <c r="G975" s="1"/>
      <c r="H975" s="1"/>
      <c r="I975" s="1"/>
      <c r="J975" s="1"/>
      <c r="K975" s="1"/>
      <c r="L975" s="1"/>
      <c r="M975" s="1"/>
      <c r="N975" s="1"/>
    </row>
    <row r="976" spans="1:14" ht="18.75" customHeight="1">
      <c r="A976" s="13"/>
      <c r="B976" s="13"/>
      <c r="C976" s="32"/>
      <c r="D976" s="13"/>
      <c r="E976" s="14"/>
      <c r="F976" s="14"/>
      <c r="G976" s="1"/>
      <c r="H976" s="1"/>
      <c r="I976" s="1"/>
      <c r="J976" s="1"/>
      <c r="K976" s="1"/>
      <c r="L976" s="1"/>
      <c r="M976" s="1"/>
      <c r="N976" s="1"/>
    </row>
    <row r="977" spans="1:14" ht="18.75" customHeight="1">
      <c r="A977" s="13"/>
      <c r="B977" s="13"/>
      <c r="C977" s="32"/>
      <c r="D977" s="13"/>
      <c r="E977" s="14"/>
      <c r="F977" s="14"/>
      <c r="G977" s="1"/>
      <c r="H977" s="1"/>
      <c r="I977" s="1"/>
      <c r="J977" s="1"/>
      <c r="K977" s="1"/>
      <c r="L977" s="1"/>
      <c r="M977" s="1"/>
      <c r="N977" s="1"/>
    </row>
    <row r="978" spans="1:14" ht="18.75" customHeight="1">
      <c r="A978" s="13"/>
      <c r="B978" s="13"/>
      <c r="C978" s="32"/>
      <c r="D978" s="13"/>
      <c r="E978" s="14"/>
      <c r="F978" s="14"/>
      <c r="G978" s="1"/>
      <c r="H978" s="1"/>
      <c r="I978" s="1"/>
      <c r="J978" s="1"/>
      <c r="K978" s="1"/>
      <c r="L978" s="1"/>
      <c r="M978" s="1"/>
      <c r="N978" s="1"/>
    </row>
    <row r="979" spans="1:14" ht="18.75" customHeight="1">
      <c r="A979" s="13"/>
      <c r="B979" s="13"/>
      <c r="C979" s="32"/>
      <c r="D979" s="13"/>
      <c r="E979" s="14"/>
      <c r="F979" s="14"/>
      <c r="G979" s="1"/>
      <c r="H979" s="1"/>
      <c r="I979" s="1"/>
      <c r="J979" s="1"/>
      <c r="K979" s="1"/>
      <c r="L979" s="1"/>
      <c r="M979" s="1"/>
      <c r="N979" s="1"/>
    </row>
    <row r="980" spans="1:14" ht="18.75" customHeight="1">
      <c r="A980" s="13"/>
      <c r="B980" s="13"/>
      <c r="C980" s="32"/>
      <c r="D980" s="13"/>
      <c r="E980" s="14"/>
      <c r="F980" s="14"/>
      <c r="G980" s="1"/>
      <c r="H980" s="1"/>
      <c r="I980" s="1"/>
      <c r="J980" s="1"/>
      <c r="K980" s="1"/>
      <c r="L980" s="1"/>
      <c r="M980" s="1"/>
      <c r="N980" s="1"/>
    </row>
    <row r="981" spans="1:14" ht="18.75" customHeight="1">
      <c r="A981" s="13"/>
      <c r="B981" s="13"/>
      <c r="C981" s="32"/>
      <c r="D981" s="13"/>
      <c r="E981" s="14"/>
      <c r="F981" s="14"/>
      <c r="G981" s="1"/>
      <c r="H981" s="1"/>
      <c r="I981" s="1"/>
      <c r="J981" s="1"/>
      <c r="K981" s="1"/>
      <c r="L981" s="1"/>
      <c r="M981" s="1"/>
      <c r="N981" s="1"/>
    </row>
    <row r="982" spans="1:14" ht="18.75" customHeight="1">
      <c r="A982" s="13"/>
      <c r="B982" s="13"/>
      <c r="C982" s="32"/>
      <c r="D982" s="13"/>
      <c r="E982" s="14"/>
      <c r="F982" s="14"/>
      <c r="G982" s="1"/>
      <c r="H982" s="1"/>
      <c r="I982" s="1"/>
      <c r="J982" s="1"/>
      <c r="K982" s="1"/>
      <c r="L982" s="1"/>
      <c r="M982" s="1"/>
      <c r="N982" s="1"/>
    </row>
    <row r="983" spans="1:14" ht="18.75" customHeight="1">
      <c r="A983" s="13"/>
      <c r="B983" s="13"/>
      <c r="C983" s="32"/>
      <c r="D983" s="13"/>
      <c r="E983" s="14"/>
      <c r="F983" s="14"/>
      <c r="G983" s="1"/>
      <c r="H983" s="1"/>
      <c r="I983" s="1"/>
      <c r="J983" s="1"/>
      <c r="K983" s="1"/>
      <c r="L983" s="1"/>
      <c r="M983" s="1"/>
      <c r="N983" s="1"/>
    </row>
    <row r="984" spans="1:14" ht="18.75" customHeight="1">
      <c r="A984" s="13"/>
      <c r="B984" s="13"/>
      <c r="C984" s="32"/>
      <c r="D984" s="13"/>
      <c r="E984" s="14"/>
      <c r="F984" s="14"/>
      <c r="G984" s="1"/>
      <c r="H984" s="1"/>
      <c r="I984" s="1"/>
      <c r="J984" s="1"/>
      <c r="K984" s="1"/>
      <c r="L984" s="1"/>
      <c r="M984" s="1"/>
      <c r="N984" s="1"/>
    </row>
    <row r="985" spans="1:14" ht="18.75" customHeight="1">
      <c r="A985" s="13"/>
      <c r="B985" s="13"/>
      <c r="C985" s="32"/>
      <c r="D985" s="13"/>
      <c r="E985" s="14"/>
      <c r="F985" s="14"/>
      <c r="G985" s="1"/>
      <c r="H985" s="1"/>
      <c r="I985" s="1"/>
      <c r="J985" s="1"/>
      <c r="K985" s="1"/>
      <c r="L985" s="1"/>
      <c r="M985" s="1"/>
      <c r="N985" s="1"/>
    </row>
    <row r="986" spans="1:14" ht="18.75" customHeight="1">
      <c r="A986" s="13"/>
      <c r="B986" s="13"/>
      <c r="C986" s="32"/>
      <c r="D986" s="13"/>
      <c r="E986" s="14"/>
      <c r="F986" s="14"/>
      <c r="G986" s="1"/>
      <c r="H986" s="1"/>
      <c r="I986" s="1"/>
      <c r="J986" s="1"/>
      <c r="K986" s="1"/>
      <c r="L986" s="1"/>
      <c r="M986" s="1"/>
      <c r="N986" s="1"/>
    </row>
    <row r="987" spans="1:14" ht="18.75" customHeight="1">
      <c r="A987" s="13"/>
      <c r="B987" s="13"/>
      <c r="C987" s="32"/>
      <c r="D987" s="13"/>
      <c r="E987" s="14"/>
      <c r="F987" s="14"/>
      <c r="G987" s="1"/>
      <c r="H987" s="1"/>
      <c r="I987" s="1"/>
      <c r="J987" s="1"/>
      <c r="K987" s="1"/>
      <c r="L987" s="1"/>
      <c r="M987" s="1"/>
      <c r="N987" s="1"/>
    </row>
    <row r="988" spans="1:14" ht="18.75" customHeight="1">
      <c r="A988" s="13"/>
      <c r="B988" s="13"/>
      <c r="C988" s="32"/>
      <c r="D988" s="13"/>
      <c r="E988" s="14"/>
      <c r="F988" s="14"/>
      <c r="G988" s="1"/>
      <c r="H988" s="1"/>
      <c r="I988" s="1"/>
      <c r="J988" s="1"/>
      <c r="K988" s="1"/>
      <c r="L988" s="1"/>
      <c r="M988" s="1"/>
      <c r="N988" s="1"/>
    </row>
    <row r="989" spans="1:14" ht="18.75" customHeight="1">
      <c r="A989" s="13"/>
      <c r="B989" s="13"/>
      <c r="C989" s="32"/>
      <c r="D989" s="13"/>
      <c r="E989" s="14"/>
      <c r="F989" s="14"/>
      <c r="G989" s="1"/>
      <c r="H989" s="1"/>
      <c r="I989" s="1"/>
      <c r="J989" s="1"/>
      <c r="K989" s="1"/>
      <c r="L989" s="1"/>
      <c r="M989" s="1"/>
      <c r="N989" s="1"/>
    </row>
    <row r="990" spans="1:14" ht="18.75" customHeight="1">
      <c r="A990" s="13"/>
      <c r="B990" s="13"/>
      <c r="C990" s="32"/>
      <c r="D990" s="13"/>
      <c r="E990" s="14"/>
      <c r="F990" s="14"/>
      <c r="G990" s="1"/>
      <c r="H990" s="1"/>
      <c r="I990" s="1"/>
      <c r="J990" s="1"/>
      <c r="K990" s="1"/>
      <c r="L990" s="1"/>
      <c r="M990" s="1"/>
      <c r="N990" s="1"/>
    </row>
    <row r="991" spans="1:14" ht="18.75" customHeight="1">
      <c r="A991" s="13"/>
      <c r="B991" s="13"/>
      <c r="C991" s="32"/>
      <c r="D991" s="13"/>
      <c r="E991" s="14"/>
      <c r="F991" s="14"/>
      <c r="G991" s="1"/>
      <c r="H991" s="1"/>
      <c r="I991" s="1"/>
      <c r="J991" s="1"/>
      <c r="K991" s="1"/>
      <c r="L991" s="1"/>
      <c r="M991" s="1"/>
      <c r="N991" s="1"/>
    </row>
    <row r="992" spans="1:14" ht="18.75" customHeight="1">
      <c r="A992" s="13"/>
      <c r="B992" s="13"/>
      <c r="C992" s="32"/>
      <c r="D992" s="13"/>
      <c r="E992" s="14"/>
      <c r="F992" s="14"/>
      <c r="G992" s="1"/>
      <c r="H992" s="1"/>
      <c r="I992" s="1"/>
      <c r="J992" s="1"/>
      <c r="K992" s="1"/>
      <c r="L992" s="1"/>
      <c r="M992" s="1"/>
      <c r="N992" s="1"/>
    </row>
    <row r="993" spans="1:14" ht="18.75" customHeight="1">
      <c r="A993" s="13"/>
      <c r="B993" s="13"/>
      <c r="C993" s="32"/>
      <c r="D993" s="13"/>
      <c r="E993" s="14"/>
      <c r="F993" s="14"/>
      <c r="G993" s="1"/>
      <c r="H993" s="1"/>
      <c r="I993" s="1"/>
      <c r="J993" s="1"/>
      <c r="K993" s="1"/>
      <c r="L993" s="1"/>
      <c r="M993" s="1"/>
      <c r="N993" s="1"/>
    </row>
    <row r="994" spans="1:14" ht="18.75" customHeight="1">
      <c r="A994" s="13"/>
      <c r="B994" s="13"/>
      <c r="C994" s="32"/>
      <c r="D994" s="13"/>
      <c r="E994" s="14"/>
      <c r="F994" s="14"/>
      <c r="G994" s="1"/>
      <c r="H994" s="1"/>
      <c r="I994" s="1"/>
      <c r="J994" s="1"/>
      <c r="K994" s="1"/>
      <c r="L994" s="1"/>
      <c r="M994" s="1"/>
      <c r="N994" s="1"/>
    </row>
    <row r="995" spans="1:14" ht="18.75" customHeight="1">
      <c r="A995" s="13"/>
      <c r="B995" s="13"/>
      <c r="C995" s="32"/>
      <c r="D995" s="13"/>
      <c r="E995" s="14"/>
      <c r="F995" s="14"/>
      <c r="G995" s="1"/>
      <c r="H995" s="1"/>
      <c r="I995" s="1"/>
      <c r="J995" s="1"/>
      <c r="K995" s="1"/>
      <c r="L995" s="1"/>
      <c r="M995" s="1"/>
      <c r="N995" s="1"/>
    </row>
    <row r="996" spans="1:14" ht="18.75" customHeight="1">
      <c r="A996" s="13"/>
      <c r="B996" s="13"/>
      <c r="C996" s="32"/>
      <c r="D996" s="13"/>
      <c r="E996" s="14"/>
      <c r="F996" s="14"/>
      <c r="G996" s="1"/>
      <c r="H996" s="1"/>
      <c r="I996" s="1"/>
      <c r="J996" s="1"/>
      <c r="K996" s="1"/>
      <c r="L996" s="1"/>
      <c r="M996" s="1"/>
      <c r="N996" s="1"/>
    </row>
    <row r="997" spans="1:14" ht="18.75" customHeight="1">
      <c r="A997" s="13"/>
      <c r="B997" s="13"/>
      <c r="C997" s="32"/>
      <c r="D997" s="13"/>
      <c r="E997" s="14"/>
      <c r="F997" s="14"/>
      <c r="G997" s="1"/>
      <c r="H997" s="1"/>
      <c r="I997" s="1"/>
      <c r="J997" s="1"/>
      <c r="K997" s="1"/>
      <c r="L997" s="1"/>
      <c r="M997" s="1"/>
      <c r="N997" s="1"/>
    </row>
    <row r="998" spans="1:14" ht="18.75" customHeight="1">
      <c r="A998" s="13"/>
      <c r="B998" s="13"/>
      <c r="C998" s="32"/>
      <c r="D998" s="13"/>
      <c r="E998" s="14"/>
      <c r="F998" s="14"/>
      <c r="G998" s="1"/>
      <c r="H998" s="1"/>
      <c r="I998" s="1"/>
      <c r="J998" s="1"/>
      <c r="K998" s="1"/>
      <c r="L998" s="1"/>
      <c r="M998" s="1"/>
      <c r="N998" s="1"/>
    </row>
    <row r="999" spans="1:14" ht="18.75" customHeight="1">
      <c r="A999" s="13"/>
      <c r="B999" s="13"/>
      <c r="C999" s="32"/>
      <c r="D999" s="13"/>
      <c r="E999" s="14"/>
      <c r="F999" s="14"/>
      <c r="G999" s="1"/>
      <c r="H999" s="1"/>
      <c r="I999" s="1"/>
      <c r="J999" s="1"/>
      <c r="K999" s="1"/>
      <c r="L999" s="1"/>
      <c r="M999" s="1"/>
      <c r="N999" s="1"/>
    </row>
    <row r="1000" spans="1:14" ht="18.75" customHeight="1">
      <c r="A1000" s="13"/>
      <c r="B1000" s="13"/>
      <c r="C1000" s="32"/>
      <c r="D1000" s="13"/>
      <c r="E1000" s="14"/>
      <c r="F1000" s="14"/>
      <c r="G1000" s="1"/>
      <c r="H1000" s="1"/>
      <c r="I1000" s="1"/>
      <c r="J1000" s="1"/>
      <c r="K1000" s="1"/>
      <c r="L1000" s="1"/>
      <c r="M1000" s="1"/>
      <c r="N1000" s="1"/>
    </row>
    <row r="1001" spans="1:14" ht="18.75" customHeight="1">
      <c r="A1001" s="13"/>
      <c r="B1001" s="13"/>
      <c r="C1001" s="32"/>
      <c r="D1001" s="13"/>
      <c r="E1001" s="14"/>
      <c r="F1001" s="14"/>
      <c r="G1001" s="1"/>
      <c r="H1001" s="1"/>
      <c r="I1001" s="1"/>
      <c r="J1001" s="1"/>
      <c r="K1001" s="1"/>
      <c r="L1001" s="1"/>
      <c r="M1001" s="1"/>
      <c r="N1001" s="1"/>
    </row>
    <row r="1002" spans="1:14" ht="18.75" customHeight="1">
      <c r="A1002" s="13"/>
      <c r="B1002" s="13"/>
      <c r="C1002" s="32"/>
      <c r="D1002" s="13"/>
      <c r="E1002" s="14"/>
      <c r="F1002" s="14"/>
      <c r="G1002" s="1"/>
      <c r="H1002" s="1"/>
      <c r="I1002" s="1"/>
      <c r="J1002" s="1"/>
      <c r="K1002" s="1"/>
      <c r="L1002" s="1"/>
      <c r="M1002" s="1"/>
      <c r="N1002" s="1"/>
    </row>
    <row r="1003" spans="1:14" ht="18.75" customHeight="1">
      <c r="A1003" s="13"/>
      <c r="B1003" s="13"/>
      <c r="C1003" s="32"/>
      <c r="D1003" s="13"/>
      <c r="E1003" s="14"/>
      <c r="F1003" s="14"/>
      <c r="G1003" s="1"/>
      <c r="H1003" s="1"/>
      <c r="I1003" s="1"/>
      <c r="J1003" s="1"/>
      <c r="K1003" s="1"/>
      <c r="L1003" s="1"/>
      <c r="M1003" s="1"/>
      <c r="N1003" s="1"/>
    </row>
    <row r="1004" spans="1:14" ht="18.75" customHeight="1">
      <c r="A1004" s="13"/>
      <c r="B1004" s="13"/>
      <c r="C1004" s="32"/>
      <c r="D1004" s="13"/>
      <c r="E1004" s="14"/>
      <c r="F1004" s="14"/>
      <c r="G1004" s="1"/>
      <c r="H1004" s="1"/>
      <c r="I1004" s="1"/>
      <c r="J1004" s="1"/>
      <c r="K1004" s="1"/>
      <c r="L1004" s="1"/>
      <c r="M1004" s="1"/>
      <c r="N1004" s="1"/>
    </row>
    <row r="1005" spans="1:14" ht="18.75" customHeight="1">
      <c r="A1005" s="13"/>
      <c r="B1005" s="13"/>
      <c r="C1005" s="32"/>
      <c r="D1005" s="13"/>
      <c r="E1005" s="14"/>
      <c r="F1005" s="14"/>
      <c r="G1005" s="1"/>
      <c r="H1005" s="1"/>
      <c r="I1005" s="1"/>
      <c r="J1005" s="1"/>
      <c r="K1005" s="1"/>
      <c r="L1005" s="1"/>
      <c r="M1005" s="1"/>
      <c r="N1005" s="1"/>
    </row>
    <row r="1006" spans="1:14" ht="18.75" customHeight="1">
      <c r="A1006" s="13"/>
      <c r="B1006" s="13"/>
      <c r="C1006" s="32"/>
      <c r="D1006" s="13"/>
      <c r="E1006" s="14"/>
      <c r="F1006" s="14"/>
      <c r="G1006" s="1"/>
      <c r="H1006" s="1"/>
      <c r="I1006" s="1"/>
      <c r="J1006" s="1"/>
      <c r="K1006" s="1"/>
      <c r="L1006" s="1"/>
      <c r="M1006" s="1"/>
      <c r="N1006" s="1"/>
    </row>
    <row r="1007" spans="1:14" ht="18.75" customHeight="1">
      <c r="A1007" s="13"/>
      <c r="B1007" s="13"/>
      <c r="C1007" s="32"/>
      <c r="D1007" s="13"/>
      <c r="E1007" s="14"/>
      <c r="F1007" s="14"/>
      <c r="G1007" s="1"/>
      <c r="H1007" s="1"/>
      <c r="I1007" s="1"/>
      <c r="J1007" s="1"/>
      <c r="K1007" s="1"/>
      <c r="L1007" s="1"/>
      <c r="M1007" s="1"/>
      <c r="N1007" s="1"/>
    </row>
    <row r="1008" spans="1:14" ht="18.75" customHeight="1">
      <c r="A1008" s="13"/>
      <c r="B1008" s="13"/>
      <c r="C1008" s="32"/>
      <c r="D1008" s="13"/>
      <c r="E1008" s="14"/>
      <c r="F1008" s="14"/>
      <c r="G1008" s="1"/>
      <c r="H1008" s="1"/>
      <c r="I1008" s="1"/>
      <c r="J1008" s="1"/>
      <c r="K1008" s="1"/>
      <c r="L1008" s="1"/>
      <c r="M1008" s="1"/>
      <c r="N1008" s="1"/>
    </row>
    <row r="1009" spans="1:14" ht="18.75" customHeight="1">
      <c r="A1009" s="13"/>
      <c r="B1009" s="13"/>
      <c r="C1009" s="32"/>
      <c r="D1009" s="13"/>
      <c r="E1009" s="14"/>
      <c r="F1009" s="14"/>
      <c r="G1009" s="1"/>
      <c r="H1009" s="1"/>
      <c r="I1009" s="1"/>
      <c r="J1009" s="1"/>
      <c r="K1009" s="1"/>
      <c r="L1009" s="1"/>
      <c r="M1009" s="1"/>
      <c r="N1009" s="1"/>
    </row>
    <row r="1010" spans="1:14" ht="18.75" customHeight="1">
      <c r="A1010" s="13"/>
      <c r="B1010" s="13"/>
      <c r="C1010" s="32"/>
      <c r="D1010" s="13"/>
      <c r="E1010" s="14"/>
      <c r="F1010" s="14"/>
      <c r="G1010" s="1"/>
      <c r="H1010" s="1"/>
      <c r="I1010" s="1"/>
      <c r="J1010" s="1"/>
      <c r="K1010" s="1"/>
      <c r="L1010" s="1"/>
      <c r="M1010" s="1"/>
      <c r="N1010" s="1"/>
    </row>
    <row r="1011" spans="1:14" ht="18.75" customHeight="1">
      <c r="A1011" s="13"/>
      <c r="B1011" s="13"/>
      <c r="C1011" s="32"/>
      <c r="D1011" s="13"/>
      <c r="E1011" s="14"/>
      <c r="F1011" s="14"/>
      <c r="G1011" s="1"/>
      <c r="H1011" s="1"/>
      <c r="I1011" s="1"/>
      <c r="J1011" s="1"/>
      <c r="K1011" s="1"/>
      <c r="L1011" s="1"/>
      <c r="M1011" s="1"/>
      <c r="N1011" s="1"/>
    </row>
    <row r="1012" spans="1:14" ht="18.75" customHeight="1">
      <c r="A1012" s="13"/>
      <c r="B1012" s="13"/>
      <c r="C1012" s="32"/>
      <c r="D1012" s="13"/>
      <c r="E1012" s="14"/>
      <c r="F1012" s="14"/>
      <c r="G1012" s="1"/>
      <c r="H1012" s="1"/>
      <c r="I1012" s="1"/>
      <c r="J1012" s="1"/>
      <c r="K1012" s="1"/>
      <c r="L1012" s="1"/>
      <c r="M1012" s="1"/>
      <c r="N1012" s="1"/>
    </row>
    <row r="1013" spans="1:14" ht="18.75" customHeight="1">
      <c r="A1013" s="13"/>
      <c r="B1013" s="13"/>
      <c r="C1013" s="32"/>
      <c r="D1013" s="13"/>
      <c r="E1013" s="14"/>
      <c r="F1013" s="14"/>
      <c r="G1013" s="1"/>
      <c r="H1013" s="1"/>
      <c r="I1013" s="1"/>
      <c r="J1013" s="1"/>
      <c r="K1013" s="1"/>
      <c r="L1013" s="1"/>
      <c r="M1013" s="1"/>
      <c r="N1013" s="1"/>
    </row>
    <row r="1014" spans="1:14" ht="18.75" customHeight="1">
      <c r="A1014" s="13"/>
      <c r="B1014" s="13"/>
      <c r="C1014" s="32"/>
      <c r="D1014" s="13"/>
      <c r="E1014" s="14"/>
      <c r="F1014" s="14"/>
      <c r="G1014" s="1"/>
      <c r="H1014" s="1"/>
      <c r="I1014" s="1"/>
      <c r="J1014" s="1"/>
      <c r="K1014" s="1"/>
      <c r="L1014" s="1"/>
      <c r="M1014" s="1"/>
      <c r="N1014" s="1"/>
    </row>
    <row r="1015" spans="1:14" ht="18.75" customHeight="1">
      <c r="A1015" s="13"/>
      <c r="B1015" s="13"/>
      <c r="C1015" s="32"/>
      <c r="D1015" s="13"/>
      <c r="E1015" s="14"/>
      <c r="F1015" s="14"/>
      <c r="G1015" s="1"/>
      <c r="H1015" s="1"/>
      <c r="I1015" s="1"/>
      <c r="J1015" s="1"/>
      <c r="K1015" s="1"/>
      <c r="L1015" s="1"/>
      <c r="M1015" s="1"/>
      <c r="N1015" s="1"/>
    </row>
    <row r="1016" spans="1:14" ht="18.75" customHeight="1">
      <c r="A1016" s="13"/>
      <c r="B1016" s="13"/>
      <c r="C1016" s="32"/>
      <c r="D1016" s="13"/>
      <c r="E1016" s="14"/>
      <c r="F1016" s="14"/>
      <c r="G1016" s="1"/>
      <c r="H1016" s="1"/>
      <c r="I1016" s="1"/>
      <c r="J1016" s="1"/>
      <c r="K1016" s="1"/>
      <c r="L1016" s="1"/>
      <c r="M1016" s="1"/>
      <c r="N1016" s="1"/>
    </row>
    <row r="1017" spans="1:14" ht="18.75" customHeight="1">
      <c r="A1017" s="13"/>
      <c r="B1017" s="13"/>
      <c r="C1017" s="32"/>
      <c r="D1017" s="13"/>
      <c r="E1017" s="14"/>
      <c r="F1017" s="14"/>
      <c r="G1017" s="1"/>
      <c r="H1017" s="1"/>
      <c r="I1017" s="1"/>
      <c r="J1017" s="1"/>
      <c r="K1017" s="1"/>
      <c r="L1017" s="1"/>
      <c r="M1017" s="1"/>
      <c r="N1017" s="1"/>
    </row>
    <row r="1018" spans="1:14" ht="18.75" customHeight="1">
      <c r="A1018" s="13"/>
      <c r="B1018" s="13"/>
      <c r="C1018" s="32"/>
      <c r="D1018" s="13"/>
      <c r="E1018" s="14"/>
      <c r="F1018" s="14"/>
      <c r="G1018" s="1"/>
      <c r="H1018" s="1"/>
      <c r="I1018" s="1"/>
      <c r="J1018" s="1"/>
      <c r="K1018" s="1"/>
      <c r="L1018" s="1"/>
      <c r="M1018" s="1"/>
      <c r="N1018" s="1"/>
    </row>
    <row r="1019" spans="1:14" ht="18.75" customHeight="1">
      <c r="A1019" s="13"/>
      <c r="B1019" s="13"/>
      <c r="C1019" s="32"/>
      <c r="D1019" s="13"/>
      <c r="E1019" s="14"/>
      <c r="F1019" s="14"/>
      <c r="G1019" s="1"/>
      <c r="H1019" s="1"/>
      <c r="I1019" s="1"/>
      <c r="J1019" s="1"/>
      <c r="K1019" s="1"/>
      <c r="L1019" s="1"/>
      <c r="M1019" s="1"/>
      <c r="N1019" s="1"/>
    </row>
    <row r="1020" spans="1:14" ht="18.75" customHeight="1">
      <c r="A1020" s="13"/>
      <c r="B1020" s="13"/>
      <c r="C1020" s="32"/>
      <c r="D1020" s="13"/>
      <c r="E1020" s="14"/>
      <c r="F1020" s="14"/>
      <c r="G1020" s="1"/>
      <c r="H1020" s="1"/>
      <c r="I1020" s="1"/>
      <c r="J1020" s="1"/>
      <c r="K1020" s="1"/>
      <c r="L1020" s="1"/>
      <c r="M1020" s="1"/>
      <c r="N1020" s="1"/>
    </row>
    <row r="1021" spans="1:14" ht="18.75" customHeight="1">
      <c r="A1021" s="13"/>
      <c r="B1021" s="13"/>
      <c r="C1021" s="32"/>
      <c r="D1021" s="13"/>
      <c r="E1021" s="14"/>
      <c r="F1021" s="14"/>
      <c r="G1021" s="1"/>
      <c r="H1021" s="1"/>
      <c r="I1021" s="1"/>
      <c r="J1021" s="1"/>
      <c r="K1021" s="1"/>
      <c r="L1021" s="1"/>
      <c r="M1021" s="1"/>
      <c r="N1021" s="1"/>
    </row>
    <row r="1022" spans="1:14" ht="18.75" customHeight="1">
      <c r="A1022" s="13"/>
      <c r="B1022" s="13"/>
      <c r="C1022" s="32"/>
      <c r="D1022" s="13"/>
      <c r="E1022" s="14"/>
      <c r="F1022" s="14"/>
      <c r="G1022" s="1"/>
      <c r="H1022" s="1"/>
      <c r="I1022" s="1"/>
      <c r="J1022" s="1"/>
      <c r="K1022" s="1"/>
      <c r="L1022" s="1"/>
      <c r="M1022" s="1"/>
      <c r="N1022" s="1"/>
    </row>
    <row r="1023" spans="1:14" ht="18.75" customHeight="1">
      <c r="A1023" s="13"/>
      <c r="B1023" s="13"/>
      <c r="C1023" s="32"/>
      <c r="D1023" s="13"/>
      <c r="E1023" s="14"/>
      <c r="F1023" s="14"/>
      <c r="G1023" s="1"/>
      <c r="H1023" s="1"/>
      <c r="I1023" s="1"/>
      <c r="J1023" s="1"/>
      <c r="K1023" s="1"/>
      <c r="L1023" s="1"/>
      <c r="M1023" s="1"/>
      <c r="N1023" s="1"/>
    </row>
    <row r="1024" spans="1:14" ht="18.75" customHeight="1">
      <c r="A1024" s="13"/>
      <c r="B1024" s="13"/>
      <c r="C1024" s="32"/>
      <c r="D1024" s="13"/>
      <c r="E1024" s="14"/>
      <c r="F1024" s="14"/>
      <c r="G1024" s="1"/>
      <c r="H1024" s="1"/>
      <c r="I1024" s="1"/>
      <c r="J1024" s="1"/>
      <c r="K1024" s="1"/>
      <c r="L1024" s="1"/>
      <c r="M1024" s="1"/>
      <c r="N1024" s="1"/>
    </row>
    <row r="1025" spans="1:14" ht="18.75" customHeight="1">
      <c r="A1025" s="13"/>
      <c r="B1025" s="13"/>
      <c r="C1025" s="32"/>
      <c r="D1025" s="13"/>
      <c r="E1025" s="14"/>
      <c r="F1025" s="14"/>
      <c r="G1025" s="1"/>
      <c r="H1025" s="1"/>
      <c r="I1025" s="1"/>
      <c r="J1025" s="1"/>
      <c r="K1025" s="1"/>
      <c r="L1025" s="1"/>
      <c r="M1025" s="1"/>
      <c r="N1025" s="1"/>
    </row>
    <row r="1026" spans="1:14" ht="18.75" customHeight="1">
      <c r="A1026" s="13"/>
      <c r="B1026" s="13"/>
      <c r="C1026" s="32"/>
      <c r="D1026" s="13"/>
      <c r="E1026" s="14"/>
      <c r="F1026" s="14"/>
      <c r="G1026" s="1"/>
      <c r="H1026" s="1"/>
      <c r="I1026" s="1"/>
      <c r="J1026" s="1"/>
      <c r="K1026" s="1"/>
      <c r="L1026" s="1"/>
      <c r="M1026" s="1"/>
      <c r="N1026" s="1"/>
    </row>
    <row r="1027" spans="1:14" ht="18.75" customHeight="1">
      <c r="A1027" s="13"/>
      <c r="B1027" s="13"/>
      <c r="C1027" s="32"/>
      <c r="D1027" s="13"/>
      <c r="E1027" s="14"/>
      <c r="F1027" s="14"/>
      <c r="G1027" s="1"/>
      <c r="H1027" s="1"/>
      <c r="I1027" s="1"/>
      <c r="J1027" s="1"/>
      <c r="K1027" s="1"/>
      <c r="L1027" s="1"/>
      <c r="M1027" s="1"/>
      <c r="N1027" s="1"/>
    </row>
    <row r="1028" spans="1:14" ht="18.75" customHeight="1">
      <c r="A1028" s="13"/>
      <c r="B1028" s="13"/>
      <c r="C1028" s="32"/>
      <c r="D1028" s="13"/>
      <c r="E1028" s="14"/>
      <c r="F1028" s="14"/>
      <c r="G1028" s="1"/>
      <c r="H1028" s="1"/>
      <c r="I1028" s="1"/>
      <c r="J1028" s="1"/>
      <c r="K1028" s="1"/>
      <c r="L1028" s="1"/>
      <c r="M1028" s="1"/>
      <c r="N1028" s="1"/>
    </row>
    <row r="1029" spans="1:14" ht="18.75" customHeight="1">
      <c r="A1029" s="13"/>
      <c r="B1029" s="13"/>
      <c r="C1029" s="32"/>
      <c r="D1029" s="13"/>
      <c r="E1029" s="14"/>
      <c r="F1029" s="14"/>
      <c r="G1029" s="1"/>
      <c r="H1029" s="1"/>
      <c r="I1029" s="1"/>
      <c r="J1029" s="1"/>
      <c r="K1029" s="1"/>
      <c r="L1029" s="1"/>
      <c r="M1029" s="1"/>
      <c r="N1029" s="1"/>
    </row>
    <row r="1030" spans="1:14" ht="18.75" customHeight="1">
      <c r="A1030" s="13"/>
      <c r="B1030" s="13"/>
      <c r="C1030" s="32"/>
      <c r="D1030" s="13"/>
      <c r="E1030" s="14"/>
      <c r="F1030" s="14"/>
      <c r="G1030" s="1"/>
      <c r="H1030" s="1"/>
      <c r="I1030" s="1"/>
      <c r="J1030" s="1"/>
      <c r="K1030" s="1"/>
      <c r="L1030" s="1"/>
      <c r="M1030" s="1"/>
      <c r="N1030" s="1"/>
    </row>
    <row r="1031" spans="1:14" ht="18.75" customHeight="1">
      <c r="A1031" s="13"/>
      <c r="B1031" s="13"/>
      <c r="C1031" s="32"/>
      <c r="D1031" s="13"/>
      <c r="E1031" s="14"/>
      <c r="F1031" s="14"/>
      <c r="G1031" s="1"/>
      <c r="H1031" s="1"/>
      <c r="I1031" s="1"/>
      <c r="J1031" s="1"/>
      <c r="K1031" s="1"/>
      <c r="L1031" s="1"/>
      <c r="M1031" s="1"/>
      <c r="N1031" s="1"/>
    </row>
    <row r="1032" spans="1:14" ht="18.75" customHeight="1">
      <c r="A1032" s="13"/>
      <c r="B1032" s="13"/>
      <c r="C1032" s="32"/>
      <c r="D1032" s="13"/>
      <c r="E1032" s="14"/>
      <c r="F1032" s="14"/>
      <c r="G1032" s="1"/>
      <c r="H1032" s="1"/>
      <c r="I1032" s="1"/>
      <c r="J1032" s="1"/>
      <c r="K1032" s="1"/>
      <c r="L1032" s="1"/>
      <c r="M1032" s="1"/>
      <c r="N1032" s="1"/>
    </row>
    <row r="1033" spans="1:14" ht="18.75" customHeight="1">
      <c r="A1033" s="13"/>
      <c r="B1033" s="13"/>
      <c r="C1033" s="32"/>
      <c r="D1033" s="13"/>
      <c r="E1033" s="14"/>
      <c r="F1033" s="14"/>
      <c r="G1033" s="1"/>
      <c r="H1033" s="1"/>
      <c r="I1033" s="1"/>
      <c r="J1033" s="1"/>
      <c r="K1033" s="1"/>
      <c r="L1033" s="1"/>
      <c r="M1033" s="1"/>
      <c r="N1033" s="1"/>
    </row>
    <row r="1034" spans="1:14" ht="18.75" customHeight="1">
      <c r="A1034" s="13"/>
      <c r="B1034" s="13"/>
      <c r="C1034" s="32"/>
      <c r="D1034" s="13"/>
      <c r="E1034" s="14"/>
      <c r="F1034" s="14"/>
      <c r="G1034" s="1"/>
      <c r="H1034" s="1"/>
      <c r="I1034" s="1"/>
      <c r="J1034" s="1"/>
      <c r="K1034" s="1"/>
      <c r="L1034" s="1"/>
      <c r="M1034" s="1"/>
      <c r="N1034" s="1"/>
    </row>
    <row r="1035" spans="1:14" ht="18.75" customHeight="1">
      <c r="A1035" s="13"/>
      <c r="B1035" s="13"/>
      <c r="C1035" s="32"/>
      <c r="D1035" s="13"/>
      <c r="E1035" s="14"/>
      <c r="F1035" s="14"/>
      <c r="G1035" s="1"/>
      <c r="H1035" s="1"/>
      <c r="I1035" s="1"/>
      <c r="J1035" s="1"/>
      <c r="K1035" s="1"/>
      <c r="L1035" s="1"/>
      <c r="M1035" s="1"/>
      <c r="N1035" s="1"/>
    </row>
    <row r="1036" spans="1:14" ht="18.75" customHeight="1">
      <c r="A1036" s="13"/>
      <c r="B1036" s="13"/>
      <c r="C1036" s="32"/>
      <c r="D1036" s="13"/>
      <c r="E1036" s="14"/>
      <c r="F1036" s="14"/>
      <c r="G1036" s="1"/>
      <c r="H1036" s="1"/>
      <c r="I1036" s="1"/>
      <c r="J1036" s="1"/>
      <c r="K1036" s="1"/>
      <c r="L1036" s="1"/>
      <c r="M1036" s="1"/>
      <c r="N1036" s="1"/>
    </row>
    <row r="1037" spans="1:14" ht="18.75" customHeight="1">
      <c r="A1037" s="13"/>
      <c r="B1037" s="13"/>
      <c r="C1037" s="32"/>
      <c r="D1037" s="13"/>
      <c r="E1037" s="14"/>
      <c r="F1037" s="14"/>
      <c r="G1037" s="1"/>
      <c r="H1037" s="1"/>
      <c r="I1037" s="1"/>
      <c r="J1037" s="1"/>
      <c r="K1037" s="1"/>
      <c r="L1037" s="1"/>
      <c r="M1037" s="1"/>
      <c r="N1037" s="1"/>
    </row>
    <row r="1038" spans="1:14" ht="18.75" customHeight="1">
      <c r="A1038" s="13"/>
      <c r="B1038" s="13"/>
      <c r="C1038" s="32"/>
      <c r="D1038" s="13"/>
      <c r="E1038" s="14"/>
      <c r="F1038" s="14"/>
      <c r="G1038" s="1"/>
      <c r="H1038" s="1"/>
      <c r="I1038" s="1"/>
      <c r="J1038" s="1"/>
      <c r="K1038" s="1"/>
      <c r="L1038" s="1"/>
      <c r="M1038" s="1"/>
      <c r="N1038" s="1"/>
    </row>
    <row r="1039" spans="1:14" ht="18.75" customHeight="1">
      <c r="A1039" s="13"/>
      <c r="B1039" s="13"/>
      <c r="C1039" s="32"/>
      <c r="D1039" s="13"/>
      <c r="E1039" s="14"/>
      <c r="F1039" s="14"/>
      <c r="G1039" s="1"/>
      <c r="H1039" s="1"/>
      <c r="I1039" s="1"/>
      <c r="J1039" s="1"/>
      <c r="K1039" s="1"/>
      <c r="L1039" s="1"/>
      <c r="M1039" s="1"/>
      <c r="N1039" s="1"/>
    </row>
    <row r="1040" spans="1:14" ht="18.75" customHeight="1">
      <c r="A1040" s="13"/>
      <c r="B1040" s="13"/>
      <c r="C1040" s="32"/>
      <c r="D1040" s="13"/>
      <c r="E1040" s="14"/>
      <c r="F1040" s="14"/>
      <c r="G1040" s="1"/>
      <c r="H1040" s="1"/>
      <c r="I1040" s="1"/>
      <c r="J1040" s="1"/>
      <c r="K1040" s="1"/>
      <c r="L1040" s="1"/>
      <c r="M1040" s="1"/>
      <c r="N1040" s="1"/>
    </row>
    <row r="1041" spans="1:14" ht="18.75" customHeight="1">
      <c r="A1041" s="13"/>
      <c r="B1041" s="13"/>
      <c r="C1041" s="32"/>
      <c r="D1041" s="13"/>
      <c r="E1041" s="14"/>
      <c r="F1041" s="14"/>
      <c r="G1041" s="1"/>
      <c r="H1041" s="1"/>
      <c r="I1041" s="1"/>
      <c r="J1041" s="1"/>
      <c r="K1041" s="1"/>
      <c r="L1041" s="1"/>
      <c r="M1041" s="1"/>
      <c r="N1041" s="1"/>
    </row>
    <row r="1042" spans="1:14" ht="18.75" customHeight="1">
      <c r="A1042" s="13"/>
      <c r="B1042" s="13"/>
      <c r="C1042" s="32"/>
      <c r="D1042" s="13"/>
      <c r="E1042" s="14"/>
      <c r="F1042" s="14"/>
      <c r="G1042" s="1"/>
      <c r="H1042" s="1"/>
      <c r="I1042" s="1"/>
      <c r="J1042" s="1"/>
      <c r="K1042" s="1"/>
      <c r="L1042" s="1"/>
      <c r="M1042" s="1"/>
      <c r="N1042" s="1"/>
    </row>
    <row r="1043" spans="1:14" ht="18.75" customHeight="1">
      <c r="A1043" s="13"/>
      <c r="B1043" s="13"/>
      <c r="C1043" s="32"/>
      <c r="D1043" s="13"/>
      <c r="E1043" s="14"/>
      <c r="F1043" s="14"/>
      <c r="G1043" s="1"/>
      <c r="H1043" s="1"/>
      <c r="I1043" s="1"/>
      <c r="J1043" s="1"/>
      <c r="K1043" s="1"/>
      <c r="L1043" s="1"/>
      <c r="M1043" s="1"/>
      <c r="N1043" s="1"/>
    </row>
    <row r="1044" spans="1:14" ht="18.75" customHeight="1">
      <c r="A1044" s="13"/>
      <c r="B1044" s="13"/>
      <c r="C1044" s="32"/>
      <c r="D1044" s="13"/>
      <c r="E1044" s="14"/>
      <c r="F1044" s="14"/>
      <c r="G1044" s="1"/>
      <c r="H1044" s="1"/>
      <c r="I1044" s="1"/>
      <c r="J1044" s="1"/>
      <c r="K1044" s="1"/>
      <c r="L1044" s="1"/>
      <c r="M1044" s="1"/>
      <c r="N1044" s="1"/>
    </row>
    <row r="1045" spans="1:14" ht="18.75" customHeight="1">
      <c r="A1045" s="13"/>
      <c r="B1045" s="13"/>
      <c r="C1045" s="32"/>
      <c r="D1045" s="13"/>
      <c r="E1045" s="14"/>
      <c r="F1045" s="14"/>
      <c r="G1045" s="1"/>
      <c r="H1045" s="1"/>
      <c r="I1045" s="1"/>
      <c r="J1045" s="1"/>
      <c r="K1045" s="1"/>
      <c r="L1045" s="1"/>
      <c r="M1045" s="1"/>
      <c r="N1045" s="1"/>
    </row>
    <row r="1046" spans="1:14" ht="18.75" customHeight="1">
      <c r="A1046" s="13"/>
      <c r="B1046" s="13"/>
      <c r="C1046" s="32"/>
      <c r="D1046" s="13"/>
      <c r="E1046" s="14"/>
      <c r="F1046" s="14"/>
      <c r="G1046" s="1"/>
      <c r="H1046" s="1"/>
      <c r="I1046" s="1"/>
      <c r="J1046" s="1"/>
      <c r="K1046" s="1"/>
      <c r="L1046" s="1"/>
      <c r="M1046" s="1"/>
      <c r="N1046" s="1"/>
    </row>
    <row r="1047" spans="1:14" ht="18.75" customHeight="1">
      <c r="A1047" s="13"/>
      <c r="B1047" s="13"/>
      <c r="C1047" s="32"/>
      <c r="D1047" s="13"/>
      <c r="E1047" s="14"/>
      <c r="F1047" s="14"/>
      <c r="G1047" s="1"/>
      <c r="H1047" s="1"/>
      <c r="I1047" s="1"/>
      <c r="J1047" s="1"/>
      <c r="K1047" s="1"/>
      <c r="L1047" s="1"/>
      <c r="M1047" s="1"/>
      <c r="N1047" s="1"/>
    </row>
    <row r="1048" spans="1:14" ht="18.75" customHeight="1">
      <c r="A1048" s="13"/>
      <c r="B1048" s="13"/>
      <c r="C1048" s="32"/>
      <c r="D1048" s="13"/>
      <c r="E1048" s="14"/>
      <c r="F1048" s="14"/>
      <c r="G1048" s="1"/>
      <c r="H1048" s="1"/>
      <c r="I1048" s="1"/>
      <c r="J1048" s="1"/>
      <c r="K1048" s="1"/>
      <c r="L1048" s="1"/>
      <c r="M1048" s="1"/>
      <c r="N1048" s="1"/>
    </row>
    <row r="1049" spans="1:14" ht="18.75" customHeight="1">
      <c r="A1049" s="13"/>
      <c r="B1049" s="13"/>
      <c r="C1049" s="32"/>
      <c r="D1049" s="13"/>
      <c r="E1049" s="14"/>
      <c r="F1049" s="14"/>
      <c r="G1049" s="1"/>
      <c r="H1049" s="1"/>
      <c r="I1049" s="1"/>
      <c r="J1049" s="1"/>
      <c r="K1049" s="1"/>
      <c r="L1049" s="1"/>
      <c r="M1049" s="1"/>
      <c r="N1049" s="1"/>
    </row>
    <row r="1050" spans="1:14" ht="18.75" customHeight="1">
      <c r="A1050" s="13"/>
      <c r="B1050" s="13"/>
      <c r="C1050" s="32"/>
      <c r="D1050" s="13"/>
      <c r="E1050" s="14"/>
      <c r="F1050" s="14"/>
      <c r="G1050" s="1"/>
      <c r="H1050" s="1"/>
      <c r="I1050" s="1"/>
      <c r="J1050" s="1"/>
      <c r="K1050" s="1"/>
      <c r="L1050" s="1"/>
      <c r="M1050" s="1"/>
      <c r="N1050" s="1"/>
    </row>
    <row r="1051" spans="1:14" ht="18.75" customHeight="1">
      <c r="A1051" s="13"/>
      <c r="B1051" s="13"/>
      <c r="C1051" s="32"/>
      <c r="D1051" s="13"/>
      <c r="E1051" s="14"/>
      <c r="F1051" s="14"/>
      <c r="G1051" s="1"/>
      <c r="H1051" s="1"/>
      <c r="I1051" s="1"/>
      <c r="J1051" s="1"/>
      <c r="K1051" s="1"/>
      <c r="L1051" s="1"/>
      <c r="M1051" s="1"/>
      <c r="N1051" s="1"/>
    </row>
    <row r="1052" spans="1:14" ht="18.75" customHeight="1">
      <c r="A1052" s="13"/>
      <c r="B1052" s="13"/>
      <c r="C1052" s="32"/>
      <c r="D1052" s="13"/>
      <c r="E1052" s="14"/>
      <c r="F1052" s="14"/>
      <c r="G1052" s="1"/>
      <c r="H1052" s="1"/>
      <c r="I1052" s="1"/>
      <c r="J1052" s="1"/>
      <c r="K1052" s="1"/>
      <c r="L1052" s="1"/>
      <c r="M1052" s="1"/>
      <c r="N1052" s="1"/>
    </row>
    <row r="1053" spans="1:14" ht="18.75" customHeight="1">
      <c r="A1053" s="13"/>
      <c r="B1053" s="13"/>
      <c r="C1053" s="32"/>
      <c r="D1053" s="13"/>
      <c r="E1053" s="14"/>
      <c r="F1053" s="14"/>
      <c r="G1053" s="1"/>
      <c r="H1053" s="1"/>
      <c r="I1053" s="1"/>
      <c r="J1053" s="1"/>
      <c r="K1053" s="1"/>
      <c r="L1053" s="1"/>
      <c r="M1053" s="1"/>
      <c r="N1053" s="1"/>
    </row>
    <row r="1054" spans="1:14" ht="18.75" customHeight="1">
      <c r="A1054" s="13"/>
      <c r="B1054" s="13"/>
      <c r="C1054" s="32"/>
      <c r="D1054" s="13"/>
      <c r="E1054" s="14"/>
      <c r="F1054" s="14"/>
      <c r="G1054" s="1"/>
      <c r="H1054" s="1"/>
      <c r="I1054" s="1"/>
      <c r="J1054" s="1"/>
      <c r="K1054" s="1"/>
      <c r="L1054" s="1"/>
      <c r="M1054" s="1"/>
      <c r="N1054" s="1"/>
    </row>
    <row r="1055" spans="1:14" ht="18.75" customHeight="1">
      <c r="A1055" s="13"/>
      <c r="B1055" s="13"/>
      <c r="C1055" s="32"/>
      <c r="D1055" s="13"/>
      <c r="E1055" s="14"/>
      <c r="F1055" s="14"/>
      <c r="G1055" s="1"/>
      <c r="H1055" s="1"/>
      <c r="I1055" s="1"/>
      <c r="J1055" s="1"/>
      <c r="K1055" s="1"/>
      <c r="L1055" s="1"/>
      <c r="M1055" s="1"/>
      <c r="N1055" s="1"/>
    </row>
    <row r="1056" spans="1:14" ht="18.75" customHeight="1">
      <c r="A1056" s="13"/>
      <c r="B1056" s="13"/>
      <c r="C1056" s="32"/>
      <c r="D1056" s="13"/>
      <c r="E1056" s="14"/>
      <c r="F1056" s="14"/>
      <c r="G1056" s="1"/>
      <c r="H1056" s="1"/>
      <c r="I1056" s="1"/>
      <c r="J1056" s="1"/>
      <c r="K1056" s="1"/>
      <c r="L1056" s="1"/>
      <c r="M1056" s="1"/>
      <c r="N1056" s="1"/>
    </row>
    <row r="1057" spans="1:14" ht="18.75" customHeight="1">
      <c r="A1057" s="13"/>
      <c r="B1057" s="13"/>
      <c r="C1057" s="32"/>
      <c r="D1057" s="13"/>
      <c r="E1057" s="14"/>
      <c r="F1057" s="14"/>
      <c r="G1057" s="1"/>
      <c r="H1057" s="1"/>
      <c r="I1057" s="1"/>
      <c r="J1057" s="1"/>
      <c r="K1057" s="1"/>
      <c r="L1057" s="1"/>
      <c r="M1057" s="1"/>
      <c r="N1057" s="1"/>
    </row>
    <row r="1058" spans="1:14" ht="18.75" customHeight="1">
      <c r="A1058" s="13"/>
      <c r="B1058" s="13"/>
      <c r="C1058" s="32"/>
      <c r="D1058" s="13"/>
      <c r="E1058" s="14"/>
      <c r="F1058" s="14"/>
      <c r="G1058" s="1"/>
      <c r="H1058" s="1"/>
      <c r="I1058" s="1"/>
      <c r="J1058" s="1"/>
      <c r="K1058" s="1"/>
      <c r="L1058" s="1"/>
      <c r="M1058" s="1"/>
      <c r="N1058" s="1"/>
    </row>
    <row r="1059" spans="1:14" ht="18.75" customHeight="1">
      <c r="A1059" s="13"/>
      <c r="B1059" s="13"/>
      <c r="C1059" s="32"/>
      <c r="D1059" s="13"/>
      <c r="E1059" s="14"/>
      <c r="F1059" s="14"/>
      <c r="G1059" s="1"/>
      <c r="H1059" s="1"/>
      <c r="I1059" s="1"/>
      <c r="J1059" s="1"/>
      <c r="K1059" s="1"/>
      <c r="L1059" s="1"/>
      <c r="M1059" s="1"/>
      <c r="N1059" s="1"/>
    </row>
    <row r="1060" spans="1:14" ht="18.75" customHeight="1">
      <c r="A1060" s="13"/>
      <c r="B1060" s="13"/>
      <c r="C1060" s="32"/>
      <c r="D1060" s="13"/>
      <c r="E1060" s="14"/>
      <c r="F1060" s="14"/>
      <c r="G1060" s="1"/>
      <c r="H1060" s="1"/>
      <c r="I1060" s="1"/>
      <c r="J1060" s="1"/>
      <c r="K1060" s="1"/>
      <c r="L1060" s="1"/>
      <c r="M1060" s="1"/>
      <c r="N1060" s="1"/>
    </row>
    <row r="1061" spans="1:14" ht="18.75" customHeight="1">
      <c r="A1061" s="13"/>
      <c r="B1061" s="13"/>
      <c r="C1061" s="32"/>
      <c r="D1061" s="13"/>
      <c r="E1061" s="14"/>
      <c r="F1061" s="14"/>
      <c r="G1061" s="1"/>
      <c r="H1061" s="1"/>
      <c r="I1061" s="1"/>
      <c r="J1061" s="1"/>
      <c r="K1061" s="1"/>
      <c r="L1061" s="1"/>
      <c r="M1061" s="1"/>
      <c r="N1061" s="1"/>
    </row>
    <row r="1062" spans="1:14" ht="18.75" customHeight="1">
      <c r="A1062" s="13"/>
      <c r="B1062" s="13"/>
      <c r="C1062" s="32"/>
      <c r="D1062" s="13"/>
      <c r="E1062" s="14"/>
      <c r="F1062" s="14"/>
      <c r="G1062" s="1"/>
      <c r="H1062" s="1"/>
      <c r="I1062" s="1"/>
      <c r="J1062" s="1"/>
      <c r="K1062" s="1"/>
      <c r="L1062" s="1"/>
      <c r="M1062" s="1"/>
      <c r="N1062" s="1"/>
    </row>
    <row r="1063" spans="1:14" ht="18.75" customHeight="1">
      <c r="A1063" s="13"/>
      <c r="B1063" s="13"/>
      <c r="C1063" s="32"/>
      <c r="D1063" s="13"/>
      <c r="E1063" s="14"/>
      <c r="F1063" s="14"/>
      <c r="G1063" s="1"/>
      <c r="H1063" s="1"/>
      <c r="I1063" s="1"/>
      <c r="J1063" s="1"/>
      <c r="K1063" s="1"/>
      <c r="L1063" s="1"/>
      <c r="M1063" s="1"/>
      <c r="N1063" s="1"/>
    </row>
    <row r="1064" spans="1:14" ht="18.75" customHeight="1">
      <c r="A1064" s="13"/>
      <c r="B1064" s="13"/>
      <c r="C1064" s="32"/>
      <c r="D1064" s="13"/>
      <c r="E1064" s="14"/>
      <c r="F1064" s="14"/>
      <c r="G1064" s="1"/>
      <c r="H1064" s="1"/>
      <c r="I1064" s="1"/>
      <c r="J1064" s="1"/>
      <c r="K1064" s="1"/>
      <c r="L1064" s="1"/>
      <c r="M1064" s="1"/>
      <c r="N1064" s="1"/>
    </row>
    <row r="1065" spans="1:14" ht="18.75" customHeight="1">
      <c r="A1065" s="13"/>
      <c r="B1065" s="13"/>
      <c r="C1065" s="32"/>
      <c r="D1065" s="13"/>
      <c r="E1065" s="14"/>
      <c r="F1065" s="14"/>
      <c r="G1065" s="1"/>
      <c r="H1065" s="1"/>
      <c r="I1065" s="1"/>
      <c r="J1065" s="1"/>
      <c r="K1065" s="1"/>
      <c r="L1065" s="1"/>
      <c r="M1065" s="1"/>
      <c r="N1065" s="1"/>
    </row>
    <row r="1066" spans="1:14" ht="18.75" customHeight="1">
      <c r="A1066" s="13"/>
      <c r="B1066" s="13"/>
      <c r="C1066" s="32"/>
      <c r="D1066" s="13"/>
      <c r="E1066" s="14"/>
      <c r="F1066" s="14"/>
      <c r="G1066" s="1"/>
      <c r="H1066" s="1"/>
      <c r="I1066" s="1"/>
      <c r="J1066" s="1"/>
      <c r="K1066" s="1"/>
      <c r="L1066" s="1"/>
      <c r="M1066" s="1"/>
      <c r="N1066" s="1"/>
    </row>
    <row r="1067" spans="1:14" ht="18.75" customHeight="1">
      <c r="A1067" s="13"/>
      <c r="B1067" s="13"/>
      <c r="C1067" s="32"/>
      <c r="D1067" s="13"/>
      <c r="E1067" s="14"/>
      <c r="F1067" s="14"/>
      <c r="G1067" s="1"/>
      <c r="H1067" s="1"/>
      <c r="I1067" s="1"/>
      <c r="J1067" s="1"/>
      <c r="K1067" s="1"/>
      <c r="L1067" s="1"/>
      <c r="M1067" s="1"/>
      <c r="N1067" s="1"/>
    </row>
    <row r="1068" spans="1:14" ht="18.75" customHeight="1">
      <c r="A1068" s="13"/>
      <c r="B1068" s="13"/>
      <c r="C1068" s="32"/>
      <c r="D1068" s="13"/>
      <c r="E1068" s="14"/>
      <c r="F1068" s="14"/>
      <c r="G1068" s="1"/>
      <c r="H1068" s="1"/>
      <c r="I1068" s="1"/>
      <c r="J1068" s="1"/>
      <c r="K1068" s="1"/>
      <c r="L1068" s="1"/>
      <c r="M1068" s="1"/>
      <c r="N1068" s="1"/>
    </row>
    <row r="1069" spans="1:14" ht="18.75" customHeight="1">
      <c r="A1069" s="13"/>
      <c r="B1069" s="13"/>
      <c r="C1069" s="32"/>
      <c r="D1069" s="13"/>
      <c r="E1069" s="14"/>
      <c r="F1069" s="14"/>
      <c r="G1069" s="1"/>
      <c r="H1069" s="1"/>
      <c r="I1069" s="1"/>
      <c r="J1069" s="1"/>
      <c r="K1069" s="1"/>
      <c r="L1069" s="1"/>
      <c r="M1069" s="1"/>
      <c r="N1069" s="1"/>
    </row>
    <row r="1070" spans="1:14" ht="18.75" customHeight="1">
      <c r="A1070" s="13"/>
      <c r="B1070" s="13"/>
      <c r="C1070" s="32"/>
      <c r="D1070" s="13"/>
      <c r="E1070" s="14"/>
      <c r="F1070" s="14"/>
      <c r="G1070" s="1"/>
      <c r="H1070" s="1"/>
      <c r="I1070" s="1"/>
      <c r="J1070" s="1"/>
      <c r="K1070" s="1"/>
      <c r="L1070" s="1"/>
      <c r="M1070" s="1"/>
      <c r="N1070" s="1"/>
    </row>
    <row r="1071" spans="1:14" ht="18.75" customHeight="1">
      <c r="A1071" s="13"/>
      <c r="B1071" s="13"/>
      <c r="C1071" s="32"/>
      <c r="D1071" s="13"/>
      <c r="E1071" s="14"/>
      <c r="F1071" s="14"/>
      <c r="G1071" s="1"/>
      <c r="H1071" s="1"/>
      <c r="I1071" s="1"/>
      <c r="J1071" s="1"/>
      <c r="K1071" s="1"/>
      <c r="L1071" s="1"/>
      <c r="M1071" s="1"/>
      <c r="N1071" s="1"/>
    </row>
    <row r="1072" spans="1:14" ht="18.75" customHeight="1">
      <c r="A1072" s="13"/>
      <c r="B1072" s="13"/>
      <c r="C1072" s="32"/>
      <c r="D1072" s="13"/>
      <c r="E1072" s="14"/>
      <c r="F1072" s="14"/>
      <c r="G1072" s="1"/>
      <c r="H1072" s="1"/>
      <c r="I1072" s="1"/>
      <c r="J1072" s="1"/>
      <c r="K1072" s="1"/>
      <c r="L1072" s="1"/>
      <c r="M1072" s="1"/>
      <c r="N1072" s="1"/>
    </row>
    <row r="1073" spans="1:14" ht="18.75" customHeight="1">
      <c r="A1073" s="13"/>
      <c r="B1073" s="13"/>
      <c r="C1073" s="32"/>
      <c r="D1073" s="13"/>
      <c r="E1073" s="14"/>
      <c r="F1073" s="14"/>
      <c r="G1073" s="1"/>
      <c r="H1073" s="1"/>
      <c r="I1073" s="1"/>
      <c r="J1073" s="1"/>
      <c r="K1073" s="1"/>
      <c r="L1073" s="1"/>
      <c r="M1073" s="1"/>
      <c r="N1073" s="1"/>
    </row>
    <row r="1074" spans="1:14" ht="18.75" customHeight="1">
      <c r="A1074" s="13"/>
      <c r="B1074" s="13"/>
      <c r="C1074" s="32"/>
      <c r="D1074" s="13"/>
      <c r="E1074" s="14"/>
      <c r="F1074" s="14"/>
      <c r="G1074" s="1"/>
      <c r="H1074" s="1"/>
      <c r="I1074" s="1"/>
      <c r="J1074" s="1"/>
      <c r="K1074" s="1"/>
      <c r="L1074" s="1"/>
      <c r="M1074" s="1"/>
      <c r="N1074" s="1"/>
    </row>
    <row r="1075" spans="1:14" ht="18.75" customHeight="1">
      <c r="A1075" s="13"/>
      <c r="B1075" s="13"/>
      <c r="C1075" s="32"/>
      <c r="D1075" s="13"/>
      <c r="E1075" s="14"/>
      <c r="F1075" s="14"/>
      <c r="G1075" s="1"/>
      <c r="H1075" s="1"/>
      <c r="I1075" s="1"/>
      <c r="J1075" s="1"/>
      <c r="K1075" s="1"/>
      <c r="L1075" s="1"/>
      <c r="M1075" s="1"/>
      <c r="N1075" s="1"/>
    </row>
    <row r="1076" spans="1:14" ht="18.75" customHeight="1">
      <c r="A1076" s="13"/>
      <c r="B1076" s="13"/>
      <c r="C1076" s="32"/>
      <c r="D1076" s="13"/>
      <c r="E1076" s="14"/>
      <c r="F1076" s="14"/>
      <c r="G1076" s="1"/>
      <c r="H1076" s="1"/>
      <c r="I1076" s="1"/>
      <c r="J1076" s="1"/>
      <c r="K1076" s="1"/>
      <c r="L1076" s="1"/>
      <c r="M1076" s="1"/>
      <c r="N1076" s="1"/>
    </row>
    <row r="1077" spans="1:14" ht="18.75" customHeight="1">
      <c r="A1077" s="13"/>
      <c r="B1077" s="13"/>
      <c r="C1077" s="32"/>
      <c r="D1077" s="13"/>
      <c r="E1077" s="14"/>
      <c r="F1077" s="14"/>
      <c r="G1077" s="1"/>
      <c r="H1077" s="1"/>
      <c r="I1077" s="1"/>
      <c r="J1077" s="1"/>
      <c r="K1077" s="1"/>
      <c r="L1077" s="1"/>
      <c r="M1077" s="1"/>
      <c r="N1077" s="1"/>
    </row>
    <row r="1078" spans="1:14" ht="18.75" customHeight="1">
      <c r="A1078" s="13"/>
      <c r="B1078" s="13"/>
      <c r="C1078" s="32"/>
      <c r="D1078" s="13"/>
      <c r="E1078" s="14"/>
      <c r="F1078" s="14"/>
      <c r="G1078" s="1"/>
      <c r="H1078" s="1"/>
      <c r="I1078" s="1"/>
      <c r="J1078" s="1"/>
      <c r="K1078" s="1"/>
      <c r="L1078" s="1"/>
      <c r="M1078" s="1"/>
      <c r="N1078" s="1"/>
    </row>
    <row r="1079" spans="1:14" ht="18.75" customHeight="1">
      <c r="A1079" s="13"/>
      <c r="B1079" s="13"/>
      <c r="C1079" s="32"/>
      <c r="D1079" s="13"/>
      <c r="E1079" s="14"/>
      <c r="F1079" s="14"/>
      <c r="G1079" s="1"/>
      <c r="H1079" s="1"/>
      <c r="I1079" s="1"/>
      <c r="J1079" s="1"/>
      <c r="K1079" s="1"/>
      <c r="L1079" s="1"/>
      <c r="M1079" s="1"/>
      <c r="N1079" s="1"/>
    </row>
    <row r="1080" spans="1:14" ht="18.75" customHeight="1">
      <c r="A1080" s="13"/>
      <c r="B1080" s="13"/>
      <c r="C1080" s="32"/>
      <c r="D1080" s="13"/>
      <c r="E1080" s="14"/>
      <c r="F1080" s="14"/>
      <c r="G1080" s="1"/>
      <c r="H1080" s="1"/>
      <c r="I1080" s="1"/>
      <c r="J1080" s="1"/>
      <c r="K1080" s="1"/>
      <c r="L1080" s="1"/>
      <c r="M1080" s="1"/>
      <c r="N1080" s="1"/>
    </row>
    <row r="1081" spans="1:14" ht="18.75" customHeight="1">
      <c r="A1081" s="13"/>
      <c r="B1081" s="13"/>
      <c r="C1081" s="32"/>
      <c r="D1081" s="13"/>
      <c r="E1081" s="14"/>
      <c r="F1081" s="14"/>
      <c r="G1081" s="1"/>
      <c r="H1081" s="1"/>
      <c r="I1081" s="1"/>
      <c r="J1081" s="1"/>
      <c r="K1081" s="1"/>
      <c r="L1081" s="1"/>
      <c r="M1081" s="1"/>
      <c r="N1081" s="1"/>
    </row>
    <row r="1082" spans="1:14" ht="18.75" customHeight="1">
      <c r="A1082" s="13"/>
      <c r="B1082" s="13"/>
      <c r="C1082" s="32"/>
      <c r="D1082" s="13"/>
      <c r="E1082" s="14"/>
      <c r="F1082" s="14"/>
      <c r="G1082" s="1"/>
      <c r="H1082" s="1"/>
      <c r="I1082" s="1"/>
      <c r="J1082" s="1"/>
      <c r="K1082" s="1"/>
      <c r="L1082" s="1"/>
      <c r="M1082" s="1"/>
      <c r="N1082" s="1"/>
    </row>
    <row r="1083" spans="1:14" ht="18.75" customHeight="1">
      <c r="A1083" s="13"/>
      <c r="B1083" s="13"/>
      <c r="C1083" s="32"/>
      <c r="D1083" s="13"/>
      <c r="E1083" s="14"/>
      <c r="F1083" s="14"/>
      <c r="G1083" s="1"/>
      <c r="H1083" s="1"/>
      <c r="I1083" s="1"/>
      <c r="J1083" s="1"/>
      <c r="K1083" s="1"/>
      <c r="L1083" s="1"/>
      <c r="M1083" s="1"/>
      <c r="N1083" s="1"/>
    </row>
    <row r="1084" spans="1:14" ht="18.75" customHeight="1">
      <c r="A1084" s="13"/>
      <c r="B1084" s="13"/>
      <c r="C1084" s="32"/>
      <c r="D1084" s="13"/>
      <c r="E1084" s="14"/>
      <c r="F1084" s="14"/>
      <c r="G1084" s="1"/>
      <c r="H1084" s="1"/>
      <c r="I1084" s="1"/>
      <c r="J1084" s="1"/>
      <c r="K1084" s="1"/>
      <c r="L1084" s="1"/>
      <c r="M1084" s="1"/>
      <c r="N1084" s="1"/>
    </row>
    <row r="1085" spans="1:14" ht="18.75" customHeight="1">
      <c r="A1085" s="13"/>
      <c r="B1085" s="13"/>
      <c r="C1085" s="32"/>
      <c r="D1085" s="13"/>
      <c r="E1085" s="14"/>
      <c r="F1085" s="14"/>
      <c r="G1085" s="1"/>
      <c r="H1085" s="1"/>
      <c r="I1085" s="1"/>
      <c r="J1085" s="1"/>
      <c r="K1085" s="1"/>
      <c r="L1085" s="1"/>
      <c r="M1085" s="1"/>
      <c r="N1085" s="1"/>
    </row>
    <row r="1086" spans="1:14" ht="18.75" customHeight="1">
      <c r="A1086" s="13"/>
      <c r="B1086" s="13"/>
      <c r="C1086" s="32"/>
      <c r="D1086" s="13"/>
      <c r="E1086" s="14"/>
      <c r="F1086" s="14"/>
      <c r="G1086" s="1"/>
      <c r="H1086" s="1"/>
      <c r="I1086" s="1"/>
      <c r="J1086" s="1"/>
      <c r="K1086" s="1"/>
      <c r="L1086" s="1"/>
      <c r="M1086" s="1"/>
      <c r="N1086" s="1"/>
    </row>
    <row r="1087" spans="1:14" ht="18.75" customHeight="1">
      <c r="A1087" s="13"/>
      <c r="B1087" s="13"/>
      <c r="C1087" s="32"/>
      <c r="D1087" s="13"/>
      <c r="E1087" s="14"/>
      <c r="F1087" s="14"/>
      <c r="G1087" s="1"/>
      <c r="H1087" s="1"/>
      <c r="I1087" s="1"/>
      <c r="J1087" s="1"/>
      <c r="K1087" s="1"/>
      <c r="L1087" s="1"/>
      <c r="M1087" s="1"/>
      <c r="N1087" s="1"/>
    </row>
    <row r="1088" spans="1:14" ht="18.75" customHeight="1">
      <c r="A1088" s="13"/>
      <c r="B1088" s="13"/>
      <c r="C1088" s="32"/>
      <c r="D1088" s="13"/>
      <c r="E1088" s="14"/>
      <c r="F1088" s="14"/>
      <c r="G1088" s="1"/>
      <c r="H1088" s="1"/>
      <c r="I1088" s="1"/>
      <c r="J1088" s="1"/>
      <c r="K1088" s="1"/>
      <c r="L1088" s="1"/>
      <c r="M1088" s="1"/>
      <c r="N1088" s="1"/>
    </row>
    <row r="1089" spans="1:14" ht="18.75" customHeight="1">
      <c r="A1089" s="13"/>
      <c r="B1089" s="13"/>
      <c r="C1089" s="32"/>
      <c r="D1089" s="13"/>
      <c r="E1089" s="14"/>
      <c r="F1089" s="14"/>
      <c r="G1089" s="1"/>
      <c r="H1089" s="1"/>
      <c r="I1089" s="1"/>
      <c r="J1089" s="1"/>
      <c r="K1089" s="1"/>
      <c r="L1089" s="1"/>
      <c r="M1089" s="1"/>
      <c r="N1089" s="1"/>
    </row>
    <row r="1090" spans="1:14" ht="18.75" customHeight="1">
      <c r="A1090" s="13"/>
      <c r="B1090" s="13"/>
      <c r="C1090" s="32"/>
      <c r="D1090" s="13"/>
      <c r="E1090" s="14"/>
      <c r="F1090" s="14"/>
      <c r="G1090" s="1"/>
      <c r="H1090" s="1"/>
      <c r="I1090" s="1"/>
      <c r="J1090" s="1"/>
      <c r="K1090" s="1"/>
      <c r="L1090" s="1"/>
      <c r="M1090" s="1"/>
      <c r="N1090" s="1"/>
    </row>
    <row r="1091" spans="1:14" ht="18.75" customHeight="1">
      <c r="A1091" s="13"/>
      <c r="B1091" s="13"/>
      <c r="C1091" s="32"/>
      <c r="D1091" s="13"/>
      <c r="E1091" s="14"/>
      <c r="F1091" s="14"/>
      <c r="G1091" s="1"/>
      <c r="H1091" s="1"/>
      <c r="I1091" s="1"/>
      <c r="J1091" s="1"/>
      <c r="K1091" s="1"/>
      <c r="L1091" s="1"/>
      <c r="M1091" s="1"/>
      <c r="N1091" s="1"/>
    </row>
    <row r="1092" spans="1:14" ht="18.75" customHeight="1">
      <c r="A1092" s="13"/>
      <c r="B1092" s="13"/>
      <c r="C1092" s="32"/>
      <c r="D1092" s="13"/>
      <c r="E1092" s="14"/>
      <c r="F1092" s="14"/>
      <c r="G1092" s="1"/>
      <c r="H1092" s="1"/>
      <c r="I1092" s="1"/>
      <c r="J1092" s="1"/>
      <c r="K1092" s="1"/>
      <c r="L1092" s="1"/>
      <c r="M1092" s="1"/>
      <c r="N1092" s="1"/>
    </row>
    <row r="1093" spans="1:14" ht="18.75" customHeight="1">
      <c r="A1093" s="13"/>
      <c r="B1093" s="13"/>
      <c r="C1093" s="32"/>
      <c r="D1093" s="13"/>
      <c r="E1093" s="14"/>
      <c r="F1093" s="14"/>
      <c r="G1093" s="1"/>
      <c r="H1093" s="1"/>
      <c r="I1093" s="1"/>
      <c r="J1093" s="1"/>
      <c r="K1093" s="1"/>
      <c r="L1093" s="1"/>
      <c r="M1093" s="1"/>
      <c r="N1093" s="1"/>
    </row>
    <row r="1094" spans="1:14" ht="18.75" customHeight="1">
      <c r="A1094" s="13"/>
      <c r="B1094" s="13"/>
      <c r="C1094" s="32"/>
      <c r="D1094" s="13"/>
      <c r="E1094" s="14"/>
      <c r="F1094" s="14"/>
      <c r="G1094" s="1"/>
      <c r="H1094" s="1"/>
      <c r="I1094" s="1"/>
      <c r="J1094" s="1"/>
      <c r="K1094" s="1"/>
      <c r="L1094" s="1"/>
      <c r="M1094" s="1"/>
      <c r="N1094" s="1"/>
    </row>
    <row r="1095" spans="1:14" ht="18.75" customHeight="1">
      <c r="A1095" s="13"/>
      <c r="B1095" s="13"/>
      <c r="C1095" s="32"/>
      <c r="D1095" s="13"/>
      <c r="E1095" s="14"/>
      <c r="F1095" s="14"/>
      <c r="G1095" s="1"/>
      <c r="H1095" s="1"/>
      <c r="I1095" s="1"/>
      <c r="J1095" s="1"/>
      <c r="K1095" s="1"/>
      <c r="L1095" s="1"/>
      <c r="M1095" s="1"/>
      <c r="N1095" s="1"/>
    </row>
    <row r="1096" spans="1:14" ht="18.75" customHeight="1">
      <c r="A1096" s="13"/>
      <c r="B1096" s="13"/>
      <c r="C1096" s="32"/>
      <c r="D1096" s="13"/>
      <c r="E1096" s="14"/>
      <c r="F1096" s="14"/>
      <c r="G1096" s="1"/>
      <c r="H1096" s="1"/>
      <c r="I1096" s="1"/>
      <c r="J1096" s="1"/>
      <c r="K1096" s="1"/>
      <c r="L1096" s="1"/>
      <c r="M1096" s="1"/>
      <c r="N1096" s="1"/>
    </row>
    <row r="1097" spans="1:14" ht="18.75" customHeight="1">
      <c r="A1097" s="13"/>
      <c r="B1097" s="13"/>
      <c r="C1097" s="32"/>
      <c r="D1097" s="13"/>
      <c r="E1097" s="14"/>
      <c r="F1097" s="14"/>
      <c r="G1097" s="1"/>
      <c r="H1097" s="1"/>
      <c r="I1097" s="1"/>
      <c r="J1097" s="1"/>
      <c r="K1097" s="1"/>
      <c r="L1097" s="1"/>
      <c r="M1097" s="1"/>
      <c r="N1097" s="1"/>
    </row>
    <row r="1098" spans="1:14" ht="18.75" customHeight="1">
      <c r="A1098" s="13"/>
      <c r="B1098" s="13"/>
      <c r="C1098" s="32"/>
      <c r="D1098" s="13"/>
      <c r="E1098" s="14"/>
      <c r="F1098" s="14"/>
      <c r="G1098" s="1"/>
      <c r="H1098" s="1"/>
      <c r="I1098" s="1"/>
      <c r="J1098" s="1"/>
      <c r="K1098" s="1"/>
      <c r="L1098" s="1"/>
      <c r="M1098" s="1"/>
      <c r="N1098" s="1"/>
    </row>
    <row r="1099" spans="1:14" ht="18.75" customHeight="1">
      <c r="A1099" s="13"/>
      <c r="B1099" s="13"/>
      <c r="C1099" s="32"/>
      <c r="D1099" s="13"/>
      <c r="E1099" s="14"/>
      <c r="F1099" s="14"/>
      <c r="G1099" s="1"/>
      <c r="H1099" s="1"/>
      <c r="I1099" s="1"/>
      <c r="J1099" s="1"/>
      <c r="K1099" s="1"/>
      <c r="L1099" s="1"/>
      <c r="M1099" s="1"/>
      <c r="N1099" s="1"/>
    </row>
    <row r="1100" spans="1:14" ht="18.75" customHeight="1">
      <c r="A1100" s="13"/>
      <c r="B1100" s="13"/>
      <c r="C1100" s="32"/>
      <c r="D1100" s="13"/>
      <c r="E1100" s="14"/>
      <c r="F1100" s="14"/>
      <c r="G1100" s="1"/>
      <c r="H1100" s="1"/>
      <c r="I1100" s="1"/>
      <c r="J1100" s="1"/>
      <c r="K1100" s="1"/>
      <c r="L1100" s="1"/>
      <c r="M1100" s="1"/>
      <c r="N1100" s="1"/>
    </row>
    <row r="1101" spans="1:14" ht="18.75" customHeight="1">
      <c r="A1101" s="13"/>
      <c r="B1101" s="13"/>
      <c r="C1101" s="32"/>
      <c r="D1101" s="13"/>
      <c r="E1101" s="14"/>
      <c r="F1101" s="14"/>
      <c r="G1101" s="1"/>
      <c r="H1101" s="1"/>
      <c r="I1101" s="1"/>
      <c r="J1101" s="1"/>
      <c r="K1101" s="1"/>
      <c r="L1101" s="1"/>
      <c r="M1101" s="1"/>
      <c r="N1101" s="1"/>
    </row>
    <row r="1102" spans="1:14" ht="18.75" customHeight="1">
      <c r="A1102" s="13"/>
      <c r="B1102" s="13"/>
      <c r="C1102" s="32"/>
      <c r="D1102" s="13"/>
      <c r="E1102" s="14"/>
      <c r="F1102" s="14"/>
      <c r="G1102" s="1"/>
      <c r="H1102" s="1"/>
      <c r="I1102" s="1"/>
      <c r="J1102" s="1"/>
      <c r="K1102" s="1"/>
      <c r="L1102" s="1"/>
      <c r="M1102" s="1"/>
      <c r="N1102" s="1"/>
    </row>
    <row r="1103" spans="1:14" ht="18.75" customHeight="1">
      <c r="A1103" s="13"/>
      <c r="B1103" s="13"/>
      <c r="C1103" s="32"/>
      <c r="D1103" s="13"/>
      <c r="E1103" s="14"/>
      <c r="F1103" s="14"/>
      <c r="G1103" s="1"/>
      <c r="H1103" s="1"/>
      <c r="I1103" s="1"/>
      <c r="J1103" s="1"/>
      <c r="K1103" s="1"/>
      <c r="L1103" s="1"/>
      <c r="M1103" s="1"/>
      <c r="N1103" s="1"/>
    </row>
    <row r="1104" spans="1:14" ht="18.75" customHeight="1">
      <c r="A1104" s="13"/>
      <c r="B1104" s="13"/>
      <c r="C1104" s="32"/>
      <c r="D1104" s="13"/>
      <c r="E1104" s="14"/>
      <c r="F1104" s="14"/>
      <c r="G1104" s="1"/>
      <c r="H1104" s="1"/>
      <c r="I1104" s="1"/>
      <c r="J1104" s="1"/>
      <c r="K1104" s="1"/>
      <c r="L1104" s="1"/>
      <c r="M1104" s="1"/>
      <c r="N1104" s="1"/>
    </row>
    <row r="1105" spans="1:14" ht="18.75" customHeight="1">
      <c r="A1105" s="13"/>
      <c r="B1105" s="13"/>
      <c r="C1105" s="32"/>
      <c r="D1105" s="13"/>
      <c r="E1105" s="14"/>
      <c r="F1105" s="14"/>
      <c r="G1105" s="1"/>
      <c r="H1105" s="1"/>
      <c r="I1105" s="1"/>
      <c r="J1105" s="1"/>
      <c r="K1105" s="1"/>
      <c r="L1105" s="1"/>
      <c r="M1105" s="1"/>
      <c r="N1105" s="1"/>
    </row>
    <row r="1106" spans="1:14" ht="18.75" customHeight="1">
      <c r="A1106" s="13"/>
      <c r="B1106" s="13"/>
      <c r="C1106" s="32"/>
      <c r="D1106" s="13"/>
      <c r="E1106" s="14"/>
      <c r="F1106" s="14"/>
      <c r="G1106" s="1"/>
      <c r="H1106" s="1"/>
      <c r="I1106" s="1"/>
      <c r="J1106" s="1"/>
      <c r="K1106" s="1"/>
      <c r="L1106" s="1"/>
      <c r="M1106" s="1"/>
      <c r="N1106" s="1"/>
    </row>
    <row r="1107" spans="1:14" ht="18.75" customHeight="1">
      <c r="A1107" s="13"/>
      <c r="B1107" s="13"/>
      <c r="C1107" s="32"/>
      <c r="D1107" s="13"/>
      <c r="E1107" s="14"/>
      <c r="F1107" s="14"/>
      <c r="G1107" s="1"/>
      <c r="H1107" s="1"/>
      <c r="I1107" s="1"/>
      <c r="J1107" s="1"/>
      <c r="K1107" s="1"/>
      <c r="L1107" s="1"/>
      <c r="M1107" s="1"/>
      <c r="N1107" s="1"/>
    </row>
    <row r="1108" spans="1:14" ht="18.75" customHeight="1">
      <c r="A1108" s="13"/>
      <c r="B1108" s="13"/>
      <c r="C1108" s="32"/>
      <c r="D1108" s="13"/>
      <c r="E1108" s="14"/>
      <c r="F1108" s="14"/>
      <c r="G1108" s="1"/>
      <c r="H1108" s="1"/>
      <c r="I1108" s="1"/>
      <c r="J1108" s="1"/>
      <c r="K1108" s="1"/>
      <c r="L1108" s="1"/>
      <c r="M1108" s="1"/>
      <c r="N1108" s="1"/>
    </row>
    <row r="1109" spans="1:14" ht="18.75" customHeight="1">
      <c r="A1109" s="13"/>
      <c r="B1109" s="13"/>
      <c r="C1109" s="32"/>
      <c r="D1109" s="13"/>
      <c r="E1109" s="14"/>
      <c r="F1109" s="14"/>
      <c r="G1109" s="1"/>
      <c r="H1109" s="1"/>
      <c r="I1109" s="1"/>
      <c r="J1109" s="1"/>
      <c r="K1109" s="1"/>
      <c r="L1109" s="1"/>
      <c r="M1109" s="1"/>
      <c r="N1109" s="1"/>
    </row>
    <row r="1110" spans="1:14" ht="18.75" customHeight="1">
      <c r="A1110" s="13"/>
      <c r="B1110" s="13"/>
      <c r="C1110" s="32"/>
      <c r="D1110" s="13"/>
      <c r="E1110" s="14"/>
      <c r="F1110" s="14"/>
      <c r="G1110" s="1"/>
      <c r="H1110" s="1"/>
      <c r="I1110" s="1"/>
      <c r="J1110" s="1"/>
      <c r="K1110" s="1"/>
      <c r="L1110" s="1"/>
      <c r="M1110" s="1"/>
      <c r="N1110" s="1"/>
    </row>
    <row r="1111" spans="1:14" ht="18.75" customHeight="1">
      <c r="A1111" s="13"/>
      <c r="B1111" s="13"/>
      <c r="C1111" s="32"/>
      <c r="D1111" s="13"/>
      <c r="E1111" s="14"/>
      <c r="F1111" s="14"/>
      <c r="G1111" s="1"/>
      <c r="H1111" s="1"/>
      <c r="I1111" s="1"/>
      <c r="J1111" s="1"/>
      <c r="K1111" s="1"/>
      <c r="L1111" s="1"/>
      <c r="M1111" s="1"/>
      <c r="N1111" s="1"/>
    </row>
    <row r="1112" spans="1:14" ht="18.75" customHeight="1">
      <c r="A1112" s="13"/>
      <c r="B1112" s="13"/>
      <c r="C1112" s="32"/>
      <c r="D1112" s="13"/>
      <c r="E1112" s="14"/>
      <c r="F1112" s="14"/>
      <c r="G1112" s="1"/>
      <c r="H1112" s="1"/>
      <c r="I1112" s="1"/>
      <c r="J1112" s="1"/>
      <c r="K1112" s="1"/>
      <c r="L1112" s="1"/>
      <c r="M1112" s="1"/>
      <c r="N1112" s="1"/>
    </row>
    <row r="1113" spans="1:14" ht="18.75" customHeight="1">
      <c r="A1113" s="13"/>
      <c r="B1113" s="13"/>
      <c r="C1113" s="32"/>
      <c r="D1113" s="13"/>
      <c r="E1113" s="14"/>
      <c r="F1113" s="14"/>
      <c r="G1113" s="1"/>
      <c r="H1113" s="1"/>
      <c r="I1113" s="1"/>
      <c r="J1113" s="1"/>
      <c r="K1113" s="1"/>
      <c r="L1113" s="1"/>
      <c r="M1113" s="1"/>
      <c r="N1113" s="1"/>
    </row>
    <row r="1114" spans="1:14" ht="18.75" customHeight="1">
      <c r="A1114" s="13"/>
      <c r="B1114" s="13"/>
      <c r="C1114" s="32"/>
      <c r="D1114" s="13"/>
      <c r="E1114" s="14"/>
      <c r="F1114" s="14"/>
      <c r="G1114" s="1"/>
      <c r="H1114" s="1"/>
      <c r="I1114" s="1"/>
      <c r="J1114" s="1"/>
      <c r="K1114" s="1"/>
      <c r="L1114" s="1"/>
      <c r="M1114" s="1"/>
      <c r="N1114" s="1"/>
    </row>
    <row r="1115" spans="1:14" ht="18.75" customHeight="1">
      <c r="A1115" s="13"/>
      <c r="B1115" s="13"/>
      <c r="C1115" s="32"/>
      <c r="D1115" s="13"/>
      <c r="E1115" s="14"/>
      <c r="F1115" s="14"/>
      <c r="G1115" s="1"/>
      <c r="H1115" s="1"/>
      <c r="I1115" s="1"/>
      <c r="J1115" s="1"/>
      <c r="K1115" s="1"/>
      <c r="L1115" s="1"/>
      <c r="M1115" s="1"/>
      <c r="N1115" s="1"/>
    </row>
    <row r="1116" spans="1:14" ht="18.75" customHeight="1">
      <c r="A1116" s="13"/>
      <c r="B1116" s="13"/>
      <c r="C1116" s="32"/>
      <c r="D1116" s="13"/>
      <c r="E1116" s="14"/>
      <c r="F1116" s="14"/>
      <c r="G1116" s="1"/>
      <c r="H1116" s="1"/>
      <c r="I1116" s="1"/>
      <c r="J1116" s="1"/>
      <c r="K1116" s="1"/>
      <c r="L1116" s="1"/>
      <c r="M1116" s="1"/>
      <c r="N1116" s="1"/>
    </row>
    <row r="1117" spans="1:14" ht="18.75" customHeight="1">
      <c r="A1117" s="13"/>
      <c r="B1117" s="13"/>
      <c r="C1117" s="32"/>
      <c r="D1117" s="13"/>
      <c r="E1117" s="14"/>
      <c r="F1117" s="14"/>
      <c r="G1117" s="1"/>
      <c r="H1117" s="1"/>
      <c r="I1117" s="1"/>
      <c r="J1117" s="1"/>
      <c r="K1117" s="1"/>
      <c r="L1117" s="1"/>
      <c r="M1117" s="1"/>
      <c r="N1117" s="1"/>
    </row>
    <row r="1118" spans="1:14" ht="18.75" customHeight="1">
      <c r="A1118" s="13"/>
      <c r="B1118" s="13"/>
      <c r="C1118" s="32"/>
      <c r="D1118" s="13"/>
      <c r="E1118" s="14"/>
      <c r="F1118" s="14"/>
      <c r="G1118" s="1"/>
      <c r="H1118" s="1"/>
      <c r="I1118" s="1"/>
      <c r="J1118" s="1"/>
      <c r="K1118" s="1"/>
      <c r="L1118" s="1"/>
      <c r="M1118" s="1"/>
      <c r="N1118" s="1"/>
    </row>
    <row r="1119" spans="1:14" ht="18.75" customHeight="1">
      <c r="A1119" s="13"/>
      <c r="B1119" s="13"/>
      <c r="C1119" s="32"/>
      <c r="D1119" s="13"/>
      <c r="E1119" s="14"/>
      <c r="F1119" s="14"/>
      <c r="G1119" s="1"/>
      <c r="H1119" s="1"/>
      <c r="I1119" s="1"/>
      <c r="J1119" s="1"/>
      <c r="K1119" s="1"/>
      <c r="L1119" s="1"/>
      <c r="M1119" s="1"/>
      <c r="N1119" s="1"/>
    </row>
    <row r="1120" spans="1:14" ht="18.75" customHeight="1">
      <c r="A1120" s="13"/>
      <c r="B1120" s="13"/>
      <c r="C1120" s="32"/>
      <c r="D1120" s="13"/>
      <c r="E1120" s="14"/>
      <c r="F1120" s="14"/>
      <c r="G1120" s="1"/>
      <c r="H1120" s="1"/>
      <c r="I1120" s="1"/>
      <c r="J1120" s="1"/>
      <c r="K1120" s="1"/>
      <c r="L1120" s="1"/>
      <c r="M1120" s="1"/>
      <c r="N1120" s="1"/>
    </row>
    <row r="1121" spans="1:14" ht="18.75" customHeight="1">
      <c r="A1121" s="13"/>
      <c r="B1121" s="13"/>
      <c r="C1121" s="32"/>
      <c r="D1121" s="13"/>
      <c r="E1121" s="14"/>
      <c r="F1121" s="14"/>
      <c r="G1121" s="1"/>
      <c r="H1121" s="1"/>
      <c r="I1121" s="1"/>
      <c r="J1121" s="1"/>
      <c r="K1121" s="1"/>
      <c r="L1121" s="1"/>
      <c r="M1121" s="1"/>
      <c r="N1121" s="1"/>
    </row>
    <row r="1122" spans="1:14" ht="18.75" customHeight="1">
      <c r="A1122" s="13"/>
      <c r="B1122" s="13"/>
      <c r="C1122" s="32"/>
      <c r="D1122" s="13"/>
      <c r="E1122" s="14"/>
      <c r="F1122" s="14"/>
      <c r="G1122" s="1"/>
      <c r="H1122" s="1"/>
      <c r="I1122" s="1"/>
      <c r="J1122" s="1"/>
      <c r="K1122" s="1"/>
      <c r="L1122" s="1"/>
      <c r="M1122" s="1"/>
      <c r="N1122" s="1"/>
    </row>
    <row r="1123" spans="1:14" ht="18.75" customHeight="1">
      <c r="A1123" s="13"/>
      <c r="B1123" s="13"/>
      <c r="C1123" s="32"/>
      <c r="D1123" s="13"/>
      <c r="E1123" s="14"/>
      <c r="F1123" s="14"/>
      <c r="G1123" s="1"/>
      <c r="H1123" s="1"/>
      <c r="I1123" s="1"/>
      <c r="J1123" s="1"/>
      <c r="K1123" s="1"/>
      <c r="L1123" s="1"/>
      <c r="M1123" s="1"/>
      <c r="N1123" s="1"/>
    </row>
    <row r="1124" spans="1:14" ht="18.75" customHeight="1">
      <c r="A1124" s="13"/>
      <c r="B1124" s="13"/>
      <c r="C1124" s="32"/>
      <c r="D1124" s="13"/>
      <c r="E1124" s="14"/>
      <c r="F1124" s="14"/>
      <c r="G1124" s="1"/>
      <c r="H1124" s="1"/>
      <c r="I1124" s="1"/>
      <c r="J1124" s="1"/>
      <c r="K1124" s="1"/>
      <c r="L1124" s="1"/>
      <c r="M1124" s="1"/>
      <c r="N1124" s="1"/>
    </row>
    <row r="1125" spans="1:14" ht="18.75" customHeight="1">
      <c r="A1125" s="13"/>
      <c r="B1125" s="13"/>
      <c r="C1125" s="32"/>
      <c r="D1125" s="13"/>
      <c r="E1125" s="14"/>
      <c r="F1125" s="14"/>
      <c r="G1125" s="1"/>
      <c r="H1125" s="1"/>
      <c r="I1125" s="1"/>
      <c r="J1125" s="1"/>
      <c r="K1125" s="1"/>
      <c r="L1125" s="1"/>
      <c r="M1125" s="1"/>
      <c r="N1125" s="1"/>
    </row>
    <row r="1126" spans="1:14" ht="18.75" customHeight="1">
      <c r="A1126" s="13"/>
      <c r="B1126" s="13"/>
      <c r="C1126" s="32"/>
      <c r="D1126" s="13"/>
      <c r="E1126" s="14"/>
      <c r="F1126" s="14"/>
      <c r="G1126" s="1"/>
      <c r="H1126" s="1"/>
      <c r="I1126" s="1"/>
      <c r="J1126" s="1"/>
      <c r="K1126" s="1"/>
      <c r="L1126" s="1"/>
      <c r="M1126" s="1"/>
      <c r="N1126" s="1"/>
    </row>
    <row r="1127" spans="1:14" ht="18.75" customHeight="1">
      <c r="A1127" s="13"/>
      <c r="B1127" s="13"/>
      <c r="C1127" s="32"/>
      <c r="D1127" s="13"/>
      <c r="E1127" s="14"/>
      <c r="F1127" s="14"/>
      <c r="G1127" s="1"/>
      <c r="H1127" s="1"/>
      <c r="I1127" s="1"/>
      <c r="J1127" s="1"/>
      <c r="K1127" s="1"/>
      <c r="L1127" s="1"/>
      <c r="M1127" s="1"/>
      <c r="N1127" s="1"/>
    </row>
    <row r="1128" spans="1:14" ht="18.75" customHeight="1">
      <c r="A1128" s="13"/>
      <c r="B1128" s="13"/>
      <c r="C1128" s="32"/>
      <c r="D1128" s="13"/>
      <c r="E1128" s="14"/>
      <c r="F1128" s="14"/>
      <c r="G1128" s="1"/>
      <c r="H1128" s="1"/>
      <c r="I1128" s="1"/>
      <c r="J1128" s="1"/>
      <c r="K1128" s="1"/>
      <c r="L1128" s="1"/>
      <c r="M1128" s="1"/>
      <c r="N1128" s="1"/>
    </row>
    <row r="1129" spans="1:14" ht="18.75" customHeight="1">
      <c r="A1129" s="13"/>
      <c r="B1129" s="13"/>
      <c r="C1129" s="32"/>
      <c r="D1129" s="13"/>
      <c r="E1129" s="14"/>
      <c r="F1129" s="14"/>
      <c r="G1129" s="1"/>
      <c r="H1129" s="1"/>
      <c r="I1129" s="1"/>
      <c r="J1129" s="1"/>
      <c r="K1129" s="1"/>
      <c r="L1129" s="1"/>
      <c r="M1129" s="1"/>
      <c r="N1129" s="1"/>
    </row>
    <row r="1130" spans="1:14" ht="18.75" customHeight="1">
      <c r="A1130" s="13"/>
      <c r="B1130" s="13"/>
      <c r="C1130" s="32"/>
      <c r="D1130" s="13"/>
      <c r="E1130" s="14"/>
      <c r="F1130" s="14"/>
      <c r="G1130" s="1"/>
      <c r="H1130" s="1"/>
      <c r="I1130" s="1"/>
      <c r="J1130" s="1"/>
      <c r="K1130" s="1"/>
      <c r="L1130" s="1"/>
      <c r="M1130" s="1"/>
      <c r="N1130" s="1"/>
    </row>
    <row r="1131" spans="1:14" ht="18.75" customHeight="1">
      <c r="A1131" s="13"/>
      <c r="B1131" s="13"/>
      <c r="C1131" s="32"/>
      <c r="D1131" s="13"/>
      <c r="E1131" s="14"/>
      <c r="F1131" s="14"/>
      <c r="G1131" s="1"/>
      <c r="H1131" s="1"/>
      <c r="I1131" s="1"/>
      <c r="J1131" s="1"/>
      <c r="K1131" s="1"/>
      <c r="L1131" s="1"/>
      <c r="M1131" s="1"/>
      <c r="N1131" s="1"/>
    </row>
    <row r="1132" spans="1:14" ht="18.75" customHeight="1">
      <c r="A1132" s="13"/>
      <c r="B1132" s="13"/>
      <c r="C1132" s="32"/>
      <c r="D1132" s="13"/>
      <c r="E1132" s="14"/>
      <c r="F1132" s="14"/>
      <c r="G1132" s="1"/>
      <c r="H1132" s="1"/>
      <c r="I1132" s="1"/>
      <c r="J1132" s="1"/>
      <c r="K1132" s="1"/>
      <c r="L1132" s="1"/>
      <c r="M1132" s="1"/>
      <c r="N1132" s="1"/>
    </row>
    <row r="1133" spans="1:14" ht="18.75" customHeight="1">
      <c r="A1133" s="13"/>
      <c r="B1133" s="13"/>
      <c r="C1133" s="32"/>
      <c r="D1133" s="13"/>
      <c r="E1133" s="14"/>
      <c r="F1133" s="14"/>
      <c r="G1133" s="1"/>
      <c r="H1133" s="1"/>
      <c r="I1133" s="1"/>
      <c r="J1133" s="1"/>
      <c r="K1133" s="1"/>
      <c r="L1133" s="1"/>
      <c r="M1133" s="1"/>
      <c r="N1133" s="1"/>
    </row>
    <row r="1134" spans="1:14" ht="18.75" customHeight="1">
      <c r="A1134" s="13"/>
      <c r="B1134" s="13"/>
      <c r="C1134" s="32"/>
      <c r="D1134" s="13"/>
      <c r="E1134" s="14"/>
      <c r="F1134" s="14"/>
      <c r="G1134" s="1"/>
      <c r="H1134" s="1"/>
      <c r="I1134" s="1"/>
      <c r="J1134" s="1"/>
      <c r="K1134" s="1"/>
      <c r="L1134" s="1"/>
      <c r="M1134" s="1"/>
      <c r="N1134" s="1"/>
    </row>
    <row r="1135" spans="1:14" ht="18.75" customHeight="1">
      <c r="A1135" s="13"/>
      <c r="B1135" s="13"/>
      <c r="C1135" s="32"/>
      <c r="D1135" s="13"/>
      <c r="E1135" s="14"/>
      <c r="F1135" s="14"/>
      <c r="G1135" s="1"/>
      <c r="H1135" s="1"/>
      <c r="I1135" s="1"/>
      <c r="J1135" s="1"/>
      <c r="K1135" s="1"/>
      <c r="L1135" s="1"/>
      <c r="M1135" s="1"/>
      <c r="N1135" s="1"/>
    </row>
    <row r="1136" spans="1:14" ht="18.75" customHeight="1">
      <c r="A1136" s="13"/>
      <c r="B1136" s="13"/>
      <c r="C1136" s="32"/>
      <c r="D1136" s="13"/>
      <c r="E1136" s="14"/>
      <c r="F1136" s="14"/>
      <c r="G1136" s="1"/>
      <c r="H1136" s="1"/>
      <c r="I1136" s="1"/>
      <c r="J1136" s="1"/>
      <c r="K1136" s="1"/>
      <c r="L1136" s="1"/>
      <c r="M1136" s="1"/>
      <c r="N1136" s="1"/>
    </row>
    <row r="1137" spans="1:14" ht="18.75" customHeight="1">
      <c r="A1137" s="13"/>
      <c r="B1137" s="13"/>
      <c r="C1137" s="32"/>
      <c r="D1137" s="13"/>
      <c r="E1137" s="14"/>
      <c r="F1137" s="14"/>
      <c r="G1137" s="1"/>
      <c r="H1137" s="1"/>
      <c r="I1137" s="1"/>
      <c r="J1137" s="1"/>
      <c r="K1137" s="1"/>
      <c r="L1137" s="1"/>
      <c r="M1137" s="1"/>
      <c r="N1137" s="1"/>
    </row>
    <row r="1138" spans="1:14" ht="18.75" customHeight="1">
      <c r="A1138" s="13"/>
      <c r="B1138" s="13"/>
      <c r="C1138" s="32"/>
      <c r="D1138" s="13"/>
      <c r="E1138" s="14"/>
      <c r="F1138" s="14"/>
      <c r="G1138" s="1"/>
      <c r="H1138" s="1"/>
      <c r="I1138" s="1"/>
      <c r="J1138" s="1"/>
      <c r="K1138" s="1"/>
      <c r="L1138" s="1"/>
      <c r="M1138" s="1"/>
      <c r="N1138" s="1"/>
    </row>
    <row r="1139" spans="1:14" ht="18.75" customHeight="1">
      <c r="A1139" s="13"/>
      <c r="B1139" s="13"/>
      <c r="C1139" s="32"/>
      <c r="D1139" s="13"/>
      <c r="E1139" s="14"/>
      <c r="F1139" s="14"/>
      <c r="G1139" s="1"/>
      <c r="H1139" s="1"/>
      <c r="I1139" s="1"/>
      <c r="J1139" s="1"/>
      <c r="K1139" s="1"/>
      <c r="L1139" s="1"/>
      <c r="M1139" s="1"/>
      <c r="N1139" s="1"/>
    </row>
    <row r="1140" spans="1:14" ht="18.75" customHeight="1">
      <c r="A1140" s="13"/>
      <c r="B1140" s="13"/>
      <c r="C1140" s="32"/>
      <c r="D1140" s="13"/>
      <c r="E1140" s="14"/>
      <c r="F1140" s="14"/>
      <c r="G1140" s="1"/>
      <c r="H1140" s="1"/>
      <c r="I1140" s="1"/>
      <c r="J1140" s="1"/>
      <c r="K1140" s="1"/>
      <c r="L1140" s="1"/>
      <c r="M1140" s="1"/>
      <c r="N1140" s="1"/>
    </row>
    <row r="1141" spans="1:14" ht="18.75" customHeight="1">
      <c r="A1141" s="13"/>
      <c r="B1141" s="13"/>
      <c r="C1141" s="32"/>
      <c r="D1141" s="13"/>
      <c r="E1141" s="14"/>
      <c r="F1141" s="14"/>
      <c r="G1141" s="1"/>
      <c r="H1141" s="1"/>
      <c r="I1141" s="1"/>
      <c r="J1141" s="1"/>
      <c r="K1141" s="1"/>
      <c r="L1141" s="1"/>
      <c r="M1141" s="1"/>
      <c r="N1141" s="1"/>
    </row>
    <row r="1142" spans="1:14" ht="18.75" customHeight="1">
      <c r="A1142" s="13"/>
      <c r="B1142" s="13"/>
      <c r="C1142" s="32"/>
      <c r="D1142" s="13"/>
      <c r="E1142" s="14"/>
      <c r="F1142" s="14"/>
      <c r="G1142" s="1"/>
      <c r="H1142" s="1"/>
      <c r="I1142" s="1"/>
      <c r="J1142" s="1"/>
      <c r="K1142" s="1"/>
      <c r="L1142" s="1"/>
      <c r="M1142" s="1"/>
      <c r="N1142" s="1"/>
    </row>
    <row r="1143" spans="1:14" ht="18.75" customHeight="1">
      <c r="A1143" s="13"/>
      <c r="B1143" s="13"/>
      <c r="C1143" s="32"/>
      <c r="D1143" s="13"/>
      <c r="E1143" s="14"/>
      <c r="F1143" s="14"/>
      <c r="G1143" s="1"/>
      <c r="H1143" s="1"/>
      <c r="I1143" s="1"/>
      <c r="J1143" s="1"/>
      <c r="K1143" s="1"/>
      <c r="L1143" s="1"/>
      <c r="M1143" s="1"/>
      <c r="N1143" s="1"/>
    </row>
    <row r="1144" spans="1:14" ht="18.75" customHeight="1">
      <c r="A1144" s="13"/>
      <c r="B1144" s="13"/>
      <c r="C1144" s="32"/>
      <c r="D1144" s="13"/>
      <c r="E1144" s="14"/>
      <c r="F1144" s="14"/>
      <c r="G1144" s="1"/>
      <c r="H1144" s="1"/>
      <c r="I1144" s="1"/>
      <c r="J1144" s="1"/>
      <c r="K1144" s="1"/>
      <c r="L1144" s="1"/>
      <c r="M1144" s="1"/>
      <c r="N1144" s="1"/>
    </row>
    <row r="1145" spans="1:14" ht="18.75" customHeight="1">
      <c r="A1145" s="13"/>
      <c r="B1145" s="13"/>
      <c r="C1145" s="32"/>
      <c r="D1145" s="13"/>
      <c r="E1145" s="14"/>
      <c r="F1145" s="14"/>
      <c r="G1145" s="1"/>
      <c r="H1145" s="1"/>
      <c r="I1145" s="1"/>
      <c r="J1145" s="1"/>
      <c r="K1145" s="1"/>
      <c r="L1145" s="1"/>
      <c r="M1145" s="1"/>
      <c r="N1145" s="1"/>
    </row>
    <row r="1146" spans="1:14" ht="18.75" customHeight="1">
      <c r="A1146" s="13"/>
      <c r="B1146" s="13"/>
      <c r="C1146" s="32"/>
      <c r="D1146" s="13"/>
      <c r="E1146" s="14"/>
      <c r="F1146" s="14"/>
      <c r="G1146" s="1"/>
      <c r="H1146" s="1"/>
      <c r="I1146" s="1"/>
      <c r="J1146" s="1"/>
      <c r="K1146" s="1"/>
      <c r="L1146" s="1"/>
      <c r="M1146" s="1"/>
      <c r="N1146" s="1"/>
    </row>
    <row r="1147" spans="1:14" ht="18.75" customHeight="1">
      <c r="A1147" s="13"/>
      <c r="B1147" s="13"/>
      <c r="C1147" s="32"/>
      <c r="D1147" s="13"/>
      <c r="E1147" s="14"/>
      <c r="F1147" s="14"/>
      <c r="G1147" s="1"/>
      <c r="H1147" s="1"/>
      <c r="I1147" s="1"/>
      <c r="J1147" s="1"/>
      <c r="K1147" s="1"/>
      <c r="L1147" s="1"/>
      <c r="M1147" s="1"/>
      <c r="N1147" s="1"/>
    </row>
    <row r="1148" spans="1:14" ht="18.75" customHeight="1">
      <c r="A1148" s="13"/>
      <c r="B1148" s="13"/>
      <c r="C1148" s="32"/>
      <c r="D1148" s="13"/>
      <c r="E1148" s="14"/>
      <c r="F1148" s="14"/>
      <c r="G1148" s="1"/>
      <c r="H1148" s="1"/>
      <c r="I1148" s="1"/>
      <c r="J1148" s="1"/>
      <c r="K1148" s="1"/>
      <c r="L1148" s="1"/>
      <c r="M1148" s="1"/>
      <c r="N1148" s="1"/>
    </row>
    <row r="1149" spans="1:14" ht="18.75" customHeight="1">
      <c r="A1149" s="13"/>
      <c r="B1149" s="13"/>
      <c r="C1149" s="32"/>
      <c r="D1149" s="13"/>
      <c r="E1149" s="14"/>
      <c r="F1149" s="14"/>
      <c r="G1149" s="1"/>
      <c r="H1149" s="1"/>
      <c r="I1149" s="1"/>
      <c r="J1149" s="1"/>
      <c r="K1149" s="1"/>
      <c r="L1149" s="1"/>
      <c r="M1149" s="1"/>
      <c r="N1149" s="1"/>
    </row>
    <row r="1150" spans="1:14" ht="18.75" customHeight="1">
      <c r="A1150" s="13"/>
      <c r="B1150" s="13"/>
      <c r="C1150" s="32"/>
      <c r="D1150" s="13"/>
      <c r="E1150" s="14"/>
      <c r="F1150" s="14"/>
      <c r="G1150" s="1"/>
      <c r="H1150" s="1"/>
      <c r="I1150" s="1"/>
      <c r="J1150" s="1"/>
      <c r="K1150" s="1"/>
      <c r="L1150" s="1"/>
      <c r="M1150" s="1"/>
      <c r="N1150" s="1"/>
    </row>
    <row r="1151" spans="1:14" ht="18.75" customHeight="1">
      <c r="A1151" s="13"/>
      <c r="B1151" s="13"/>
      <c r="C1151" s="32"/>
      <c r="D1151" s="13"/>
      <c r="E1151" s="14"/>
      <c r="F1151" s="14"/>
      <c r="G1151" s="1"/>
      <c r="H1151" s="1"/>
      <c r="I1151" s="1"/>
      <c r="J1151" s="1"/>
      <c r="K1151" s="1"/>
      <c r="L1151" s="1"/>
      <c r="M1151" s="1"/>
      <c r="N1151" s="1"/>
    </row>
    <row r="1152" spans="1:14" ht="18.75" customHeight="1">
      <c r="A1152" s="13"/>
      <c r="B1152" s="13"/>
      <c r="C1152" s="32"/>
      <c r="D1152" s="13"/>
      <c r="E1152" s="14"/>
      <c r="F1152" s="14"/>
      <c r="G1152" s="1"/>
      <c r="H1152" s="1"/>
      <c r="I1152" s="1"/>
      <c r="J1152" s="1"/>
      <c r="K1152" s="1"/>
      <c r="L1152" s="1"/>
      <c r="M1152" s="1"/>
      <c r="N1152" s="1"/>
    </row>
    <row r="1153" spans="1:14" ht="18.75" customHeight="1">
      <c r="A1153" s="13"/>
      <c r="B1153" s="13"/>
      <c r="C1153" s="32"/>
      <c r="D1153" s="13"/>
      <c r="E1153" s="14"/>
      <c r="F1153" s="14"/>
      <c r="G1153" s="1"/>
      <c r="H1153" s="1"/>
      <c r="I1153" s="1"/>
      <c r="J1153" s="1"/>
      <c r="K1153" s="1"/>
      <c r="L1153" s="1"/>
      <c r="M1153" s="1"/>
      <c r="N1153" s="1"/>
    </row>
    <row r="1154" spans="1:14" ht="18.75" customHeight="1">
      <c r="A1154" s="13"/>
      <c r="B1154" s="13"/>
      <c r="C1154" s="32"/>
      <c r="D1154" s="13"/>
      <c r="E1154" s="14"/>
      <c r="F1154" s="14"/>
      <c r="G1154" s="1"/>
      <c r="H1154" s="1"/>
      <c r="I1154" s="1"/>
      <c r="J1154" s="1"/>
      <c r="K1154" s="1"/>
      <c r="L1154" s="1"/>
      <c r="M1154" s="1"/>
      <c r="N1154" s="1"/>
    </row>
    <row r="1155" spans="1:14" ht="18.75" customHeight="1">
      <c r="A1155" s="13"/>
      <c r="B1155" s="13"/>
      <c r="C1155" s="32"/>
      <c r="D1155" s="13"/>
      <c r="E1155" s="14"/>
      <c r="F1155" s="14"/>
      <c r="G1155" s="1"/>
      <c r="H1155" s="1"/>
      <c r="I1155" s="1"/>
      <c r="J1155" s="1"/>
      <c r="K1155" s="1"/>
      <c r="L1155" s="1"/>
      <c r="M1155" s="1"/>
      <c r="N1155" s="1"/>
    </row>
    <row r="1156" spans="1:14" ht="18.75" customHeight="1">
      <c r="A1156" s="13"/>
      <c r="B1156" s="13"/>
      <c r="C1156" s="32"/>
      <c r="D1156" s="13"/>
      <c r="E1156" s="14"/>
      <c r="F1156" s="14"/>
      <c r="G1156" s="1"/>
      <c r="H1156" s="1"/>
      <c r="I1156" s="1"/>
      <c r="J1156" s="1"/>
      <c r="K1156" s="1"/>
      <c r="L1156" s="1"/>
      <c r="M1156" s="1"/>
      <c r="N1156" s="1"/>
    </row>
    <row r="1157" spans="1:14" ht="18.75" customHeight="1">
      <c r="A1157" s="13"/>
      <c r="B1157" s="13"/>
      <c r="C1157" s="32"/>
      <c r="D1157" s="13"/>
      <c r="E1157" s="14"/>
      <c r="F1157" s="14"/>
      <c r="G1157" s="1"/>
      <c r="H1157" s="1"/>
      <c r="I1157" s="1"/>
      <c r="J1157" s="1"/>
      <c r="K1157" s="1"/>
      <c r="L1157" s="1"/>
      <c r="M1157" s="1"/>
      <c r="N1157" s="1"/>
    </row>
    <row r="1158" spans="1:14" ht="18.75" customHeight="1">
      <c r="A1158" s="13"/>
      <c r="B1158" s="13"/>
      <c r="C1158" s="32"/>
      <c r="D1158" s="13"/>
      <c r="E1158" s="14"/>
      <c r="F1158" s="14"/>
      <c r="G1158" s="1"/>
      <c r="H1158" s="1"/>
      <c r="I1158" s="1"/>
      <c r="J1158" s="1"/>
      <c r="K1158" s="1"/>
      <c r="L1158" s="1"/>
      <c r="M1158" s="1"/>
      <c r="N1158" s="1"/>
    </row>
    <row r="1159" spans="1:14" ht="18.75" customHeight="1">
      <c r="A1159" s="13"/>
      <c r="B1159" s="13"/>
      <c r="C1159" s="32"/>
      <c r="D1159" s="13"/>
      <c r="E1159" s="14"/>
      <c r="F1159" s="14"/>
      <c r="G1159" s="1"/>
      <c r="H1159" s="1"/>
      <c r="I1159" s="1"/>
      <c r="J1159" s="1"/>
      <c r="K1159" s="1"/>
      <c r="L1159" s="1"/>
      <c r="M1159" s="1"/>
      <c r="N1159" s="1"/>
    </row>
    <row r="1160" spans="1:14" ht="18.75" customHeight="1">
      <c r="A1160" s="13"/>
      <c r="B1160" s="13"/>
      <c r="C1160" s="32"/>
      <c r="D1160" s="13"/>
      <c r="E1160" s="14"/>
      <c r="F1160" s="14"/>
      <c r="G1160" s="1"/>
      <c r="H1160" s="1"/>
      <c r="I1160" s="1"/>
      <c r="J1160" s="1"/>
      <c r="K1160" s="1"/>
      <c r="L1160" s="1"/>
      <c r="M1160" s="1"/>
      <c r="N1160" s="1"/>
    </row>
    <row r="1161" spans="1:14" ht="18.75" customHeight="1">
      <c r="A1161" s="13"/>
      <c r="B1161" s="13"/>
      <c r="C1161" s="32"/>
      <c r="D1161" s="13"/>
      <c r="E1161" s="14"/>
      <c r="F1161" s="14"/>
      <c r="G1161" s="1"/>
      <c r="H1161" s="1"/>
      <c r="I1161" s="1"/>
      <c r="J1161" s="1"/>
      <c r="K1161" s="1"/>
      <c r="L1161" s="1"/>
      <c r="M1161" s="1"/>
      <c r="N1161" s="1"/>
    </row>
    <row r="1162" spans="1:14" ht="18.75" customHeight="1">
      <c r="A1162" s="13"/>
      <c r="B1162" s="13"/>
      <c r="C1162" s="32"/>
      <c r="D1162" s="13"/>
      <c r="E1162" s="14"/>
      <c r="F1162" s="14"/>
      <c r="G1162" s="1"/>
      <c r="H1162" s="1"/>
      <c r="I1162" s="1"/>
      <c r="J1162" s="1"/>
      <c r="K1162" s="1"/>
      <c r="L1162" s="1"/>
      <c r="M1162" s="1"/>
      <c r="N1162" s="1"/>
    </row>
    <row r="1163" spans="1:14" ht="18.75" customHeight="1">
      <c r="A1163" s="13"/>
      <c r="B1163" s="13"/>
      <c r="C1163" s="32"/>
      <c r="D1163" s="13"/>
      <c r="E1163" s="14"/>
      <c r="F1163" s="14"/>
      <c r="G1163" s="1"/>
      <c r="H1163" s="1"/>
      <c r="I1163" s="1"/>
      <c r="J1163" s="1"/>
      <c r="K1163" s="1"/>
      <c r="L1163" s="1"/>
      <c r="M1163" s="1"/>
      <c r="N1163" s="1"/>
    </row>
    <row r="1164" spans="1:14" ht="18.75" customHeight="1">
      <c r="A1164" s="13"/>
      <c r="B1164" s="13"/>
      <c r="C1164" s="32"/>
      <c r="D1164" s="13"/>
      <c r="E1164" s="14"/>
      <c r="F1164" s="14"/>
      <c r="G1164" s="1"/>
      <c r="H1164" s="1"/>
      <c r="I1164" s="1"/>
      <c r="J1164" s="1"/>
      <c r="K1164" s="1"/>
      <c r="L1164" s="1"/>
      <c r="M1164" s="1"/>
      <c r="N1164" s="1"/>
    </row>
    <row r="1165" spans="1:14" ht="18.75" customHeight="1">
      <c r="A1165" s="13"/>
      <c r="B1165" s="13"/>
      <c r="C1165" s="32"/>
      <c r="D1165" s="13"/>
      <c r="E1165" s="14"/>
      <c r="F1165" s="14"/>
      <c r="G1165" s="1"/>
      <c r="H1165" s="1"/>
      <c r="I1165" s="1"/>
      <c r="J1165" s="1"/>
      <c r="K1165" s="1"/>
      <c r="L1165" s="1"/>
      <c r="M1165" s="1"/>
      <c r="N1165" s="1"/>
    </row>
    <row r="1166" spans="1:14" ht="18.75" customHeight="1">
      <c r="A1166" s="13"/>
      <c r="B1166" s="13"/>
      <c r="C1166" s="32"/>
      <c r="D1166" s="13"/>
      <c r="E1166" s="14"/>
      <c r="F1166" s="14"/>
      <c r="G1166" s="1"/>
      <c r="H1166" s="1"/>
      <c r="I1166" s="1"/>
      <c r="J1166" s="1"/>
      <c r="K1166" s="1"/>
      <c r="L1166" s="1"/>
      <c r="M1166" s="1"/>
      <c r="N1166" s="1"/>
    </row>
    <row r="1167" spans="1:14" ht="18.75" customHeight="1">
      <c r="A1167" s="13"/>
      <c r="B1167" s="13"/>
      <c r="C1167" s="32"/>
      <c r="D1167" s="13"/>
      <c r="E1167" s="14"/>
      <c r="F1167" s="14"/>
      <c r="G1167" s="1"/>
      <c r="H1167" s="1"/>
      <c r="I1167" s="1"/>
      <c r="J1167" s="1"/>
      <c r="K1167" s="1"/>
      <c r="L1167" s="1"/>
      <c r="M1167" s="1"/>
      <c r="N1167" s="1"/>
    </row>
    <row r="1168" spans="1:14" ht="18.75" customHeight="1">
      <c r="A1168" s="13"/>
      <c r="B1168" s="13"/>
      <c r="C1168" s="32"/>
      <c r="D1168" s="13"/>
      <c r="E1168" s="14"/>
      <c r="F1168" s="14"/>
      <c r="G1168" s="1"/>
      <c r="H1168" s="1"/>
      <c r="I1168" s="1"/>
      <c r="J1168" s="1"/>
      <c r="K1168" s="1"/>
      <c r="L1168" s="1"/>
      <c r="M1168" s="1"/>
      <c r="N1168" s="1"/>
    </row>
    <row r="1169" spans="1:14" ht="18.75" customHeight="1">
      <c r="A1169" s="13"/>
      <c r="B1169" s="13"/>
      <c r="C1169" s="32"/>
      <c r="D1169" s="13"/>
      <c r="E1169" s="14"/>
      <c r="F1169" s="14"/>
      <c r="G1169" s="1"/>
      <c r="H1169" s="1"/>
      <c r="I1169" s="1"/>
      <c r="J1169" s="1"/>
      <c r="K1169" s="1"/>
      <c r="L1169" s="1"/>
      <c r="M1169" s="1"/>
      <c r="N1169" s="1"/>
    </row>
    <row r="1170" spans="1:14" ht="18.75" customHeight="1">
      <c r="A1170" s="13"/>
      <c r="B1170" s="13"/>
      <c r="C1170" s="32"/>
      <c r="D1170" s="13"/>
      <c r="E1170" s="14"/>
      <c r="F1170" s="14"/>
      <c r="G1170" s="1"/>
      <c r="H1170" s="1"/>
      <c r="I1170" s="1"/>
      <c r="J1170" s="1"/>
      <c r="K1170" s="1"/>
      <c r="L1170" s="1"/>
      <c r="M1170" s="1"/>
      <c r="N1170" s="1"/>
    </row>
    <row r="1171" spans="1:14" ht="18.75" customHeight="1">
      <c r="A1171" s="13"/>
      <c r="B1171" s="13"/>
      <c r="C1171" s="32"/>
      <c r="D1171" s="13"/>
      <c r="E1171" s="14"/>
      <c r="F1171" s="14"/>
      <c r="G1171" s="1"/>
      <c r="H1171" s="1"/>
      <c r="I1171" s="1"/>
      <c r="J1171" s="1"/>
      <c r="K1171" s="1"/>
      <c r="L1171" s="1"/>
      <c r="M1171" s="1"/>
      <c r="N1171" s="1"/>
    </row>
    <row r="1172" spans="1:14" ht="18.75" customHeight="1">
      <c r="A1172" s="13"/>
      <c r="B1172" s="13"/>
      <c r="C1172" s="32"/>
      <c r="D1172" s="13"/>
      <c r="E1172" s="14"/>
      <c r="F1172" s="14"/>
      <c r="G1172" s="1"/>
      <c r="H1172" s="1"/>
      <c r="I1172" s="1"/>
      <c r="J1172" s="1"/>
      <c r="K1172" s="1"/>
      <c r="L1172" s="1"/>
      <c r="M1172" s="1"/>
      <c r="N1172" s="1"/>
    </row>
    <row r="1173" spans="1:14" ht="18.75" customHeight="1">
      <c r="A1173" s="13"/>
      <c r="B1173" s="13"/>
      <c r="C1173" s="32"/>
      <c r="D1173" s="13"/>
      <c r="E1173" s="14"/>
      <c r="F1173" s="14"/>
      <c r="G1173" s="1"/>
      <c r="H1173" s="1"/>
      <c r="I1173" s="1"/>
      <c r="J1173" s="1"/>
      <c r="K1173" s="1"/>
      <c r="L1173" s="1"/>
      <c r="M1173" s="1"/>
      <c r="N1173" s="1"/>
    </row>
    <row r="1174" spans="1:14" ht="18.75" customHeight="1">
      <c r="A1174" s="13"/>
      <c r="B1174" s="13"/>
      <c r="C1174" s="32"/>
      <c r="D1174" s="13"/>
      <c r="E1174" s="14"/>
      <c r="F1174" s="14"/>
      <c r="G1174" s="1"/>
      <c r="H1174" s="1"/>
      <c r="I1174" s="1"/>
      <c r="J1174" s="1"/>
      <c r="K1174" s="1"/>
      <c r="L1174" s="1"/>
      <c r="M1174" s="1"/>
      <c r="N1174" s="1"/>
    </row>
    <row r="1175" spans="1:14" ht="18.75" customHeight="1">
      <c r="A1175" s="13"/>
      <c r="B1175" s="13"/>
      <c r="C1175" s="32"/>
      <c r="D1175" s="13"/>
      <c r="E1175" s="14"/>
      <c r="F1175" s="14"/>
      <c r="G1175" s="1"/>
      <c r="H1175" s="1"/>
      <c r="I1175" s="1"/>
      <c r="J1175" s="1"/>
      <c r="K1175" s="1"/>
      <c r="L1175" s="1"/>
      <c r="M1175" s="1"/>
      <c r="N1175" s="1"/>
    </row>
    <row r="1176" spans="1:14" ht="18.75" customHeight="1">
      <c r="A1176" s="13"/>
      <c r="B1176" s="13"/>
      <c r="C1176" s="32"/>
      <c r="D1176" s="13"/>
      <c r="E1176" s="14"/>
      <c r="F1176" s="14"/>
      <c r="G1176" s="1"/>
      <c r="H1176" s="1"/>
      <c r="I1176" s="1"/>
      <c r="J1176" s="1"/>
      <c r="K1176" s="1"/>
      <c r="L1176" s="1"/>
      <c r="M1176" s="1"/>
      <c r="N1176" s="1"/>
    </row>
    <row r="1177" spans="1:14" ht="18.75" customHeight="1">
      <c r="A1177" s="13"/>
      <c r="B1177" s="13"/>
      <c r="C1177" s="32"/>
      <c r="D1177" s="13"/>
      <c r="E1177" s="14"/>
      <c r="F1177" s="14"/>
      <c r="G1177" s="1"/>
      <c r="H1177" s="1"/>
      <c r="I1177" s="1"/>
      <c r="J1177" s="1"/>
      <c r="K1177" s="1"/>
      <c r="L1177" s="1"/>
      <c r="M1177" s="1"/>
      <c r="N1177" s="1"/>
    </row>
    <row r="1178" spans="1:14" ht="18.75" customHeight="1">
      <c r="A1178" s="13"/>
      <c r="B1178" s="13"/>
      <c r="C1178" s="32"/>
      <c r="D1178" s="13"/>
      <c r="E1178" s="14"/>
      <c r="F1178" s="14"/>
      <c r="G1178" s="1"/>
      <c r="H1178" s="1"/>
      <c r="I1178" s="1"/>
      <c r="J1178" s="1"/>
      <c r="K1178" s="1"/>
      <c r="L1178" s="1"/>
      <c r="M1178" s="1"/>
      <c r="N1178" s="1"/>
    </row>
    <row r="1179" spans="1:14" ht="18.75" customHeight="1">
      <c r="A1179" s="13"/>
      <c r="B1179" s="13"/>
      <c r="C1179" s="32"/>
      <c r="D1179" s="13"/>
      <c r="E1179" s="14"/>
      <c r="F1179" s="14"/>
      <c r="G1179" s="1"/>
      <c r="H1179" s="1"/>
      <c r="I1179" s="1"/>
      <c r="J1179" s="1"/>
      <c r="K1179" s="1"/>
      <c r="L1179" s="1"/>
      <c r="M1179" s="1"/>
      <c r="N1179" s="1"/>
    </row>
    <row r="1180" spans="1:14" ht="18.75" customHeight="1">
      <c r="A1180" s="13"/>
      <c r="B1180" s="13"/>
      <c r="C1180" s="32"/>
      <c r="D1180" s="13"/>
      <c r="E1180" s="14"/>
      <c r="F1180" s="14"/>
      <c r="G1180" s="1"/>
      <c r="H1180" s="1"/>
      <c r="I1180" s="1"/>
      <c r="J1180" s="1"/>
      <c r="K1180" s="1"/>
      <c r="L1180" s="1"/>
      <c r="M1180" s="1"/>
      <c r="N1180" s="1"/>
    </row>
    <row r="1181" spans="1:14" ht="18.75" customHeight="1">
      <c r="A1181" s="13"/>
      <c r="B1181" s="13"/>
      <c r="C1181" s="32"/>
      <c r="D1181" s="13"/>
      <c r="E1181" s="14"/>
      <c r="F1181" s="14"/>
      <c r="G1181" s="1"/>
      <c r="H1181" s="1"/>
      <c r="I1181" s="1"/>
      <c r="J1181" s="1"/>
      <c r="K1181" s="1"/>
      <c r="L1181" s="1"/>
      <c r="M1181" s="1"/>
      <c r="N1181" s="1"/>
    </row>
    <row r="1182" spans="1:14" ht="18.75" customHeight="1">
      <c r="A1182" s="13"/>
      <c r="B1182" s="13"/>
      <c r="C1182" s="32"/>
      <c r="D1182" s="13"/>
      <c r="E1182" s="14"/>
      <c r="F1182" s="14"/>
      <c r="G1182" s="1"/>
      <c r="H1182" s="1"/>
      <c r="I1182" s="1"/>
      <c r="J1182" s="1"/>
      <c r="K1182" s="1"/>
      <c r="L1182" s="1"/>
      <c r="M1182" s="1"/>
      <c r="N1182" s="1"/>
    </row>
    <row r="1183" spans="1:14" ht="18.75" customHeight="1">
      <c r="A1183" s="13"/>
      <c r="B1183" s="13"/>
      <c r="C1183" s="32"/>
      <c r="D1183" s="13"/>
      <c r="E1183" s="14"/>
      <c r="F1183" s="14"/>
      <c r="G1183" s="1"/>
      <c r="H1183" s="1"/>
      <c r="I1183" s="1"/>
      <c r="J1183" s="1"/>
      <c r="K1183" s="1"/>
      <c r="L1183" s="1"/>
      <c r="M1183" s="1"/>
      <c r="N1183" s="1"/>
    </row>
    <row r="1184" spans="1:14" ht="18.75" customHeight="1">
      <c r="A1184" s="13"/>
      <c r="B1184" s="13"/>
      <c r="C1184" s="32"/>
      <c r="D1184" s="13"/>
      <c r="E1184" s="14"/>
      <c r="F1184" s="14"/>
      <c r="G1184" s="1"/>
      <c r="H1184" s="1"/>
      <c r="I1184" s="1"/>
      <c r="J1184" s="1"/>
      <c r="K1184" s="1"/>
      <c r="L1184" s="1"/>
      <c r="M1184" s="1"/>
      <c r="N1184" s="1"/>
    </row>
    <row r="1185" spans="1:14" ht="18.75" customHeight="1">
      <c r="A1185" s="13"/>
      <c r="B1185" s="13"/>
      <c r="C1185" s="32"/>
      <c r="D1185" s="13"/>
      <c r="E1185" s="14"/>
      <c r="F1185" s="14"/>
      <c r="G1185" s="1"/>
      <c r="H1185" s="1"/>
      <c r="I1185" s="1"/>
      <c r="J1185" s="1"/>
      <c r="K1185" s="1"/>
      <c r="L1185" s="1"/>
      <c r="M1185" s="1"/>
      <c r="N1185" s="1"/>
    </row>
    <row r="1186" spans="1:14" ht="18.75" customHeight="1">
      <c r="A1186" s="13"/>
      <c r="B1186" s="13"/>
      <c r="C1186" s="32"/>
      <c r="D1186" s="13"/>
      <c r="E1186" s="14"/>
      <c r="F1186" s="14"/>
      <c r="G1186" s="1"/>
      <c r="H1186" s="1"/>
      <c r="I1186" s="1"/>
      <c r="J1186" s="1"/>
      <c r="K1186" s="1"/>
      <c r="L1186" s="1"/>
      <c r="M1186" s="1"/>
      <c r="N1186" s="1"/>
    </row>
    <row r="1187" spans="1:14" ht="18.75" customHeight="1">
      <c r="A1187" s="13"/>
      <c r="B1187" s="13"/>
      <c r="C1187" s="32"/>
      <c r="D1187" s="13"/>
      <c r="E1187" s="14"/>
      <c r="F1187" s="14"/>
      <c r="G1187" s="1"/>
      <c r="H1187" s="1"/>
      <c r="I1187" s="1"/>
      <c r="J1187" s="1"/>
      <c r="K1187" s="1"/>
      <c r="L1187" s="1"/>
      <c r="M1187" s="1"/>
      <c r="N1187" s="1"/>
    </row>
    <row r="1188" spans="1:14" ht="18.75" customHeight="1">
      <c r="A1188" s="13"/>
      <c r="B1188" s="13"/>
      <c r="C1188" s="32"/>
      <c r="D1188" s="13"/>
      <c r="E1188" s="14"/>
      <c r="F1188" s="14"/>
      <c r="G1188" s="1"/>
      <c r="H1188" s="1"/>
      <c r="I1188" s="1"/>
      <c r="J1188" s="1"/>
      <c r="K1188" s="1"/>
      <c r="L1188" s="1"/>
      <c r="M1188" s="1"/>
      <c r="N1188" s="1"/>
    </row>
    <row r="1189" spans="1:14" ht="18.75" customHeight="1">
      <c r="A1189" s="13"/>
      <c r="B1189" s="13"/>
      <c r="C1189" s="32"/>
      <c r="D1189" s="13"/>
      <c r="E1189" s="14"/>
      <c r="F1189" s="14"/>
      <c r="G1189" s="1"/>
      <c r="H1189" s="1"/>
      <c r="I1189" s="1"/>
      <c r="J1189" s="1"/>
      <c r="K1189" s="1"/>
      <c r="L1189" s="1"/>
      <c r="M1189" s="1"/>
      <c r="N1189" s="1"/>
    </row>
    <row r="1190" spans="1:14" ht="18.75" customHeight="1">
      <c r="A1190" s="13"/>
      <c r="B1190" s="13"/>
      <c r="C1190" s="32"/>
      <c r="D1190" s="13"/>
      <c r="E1190" s="14"/>
      <c r="F1190" s="14"/>
      <c r="G1190" s="1"/>
      <c r="H1190" s="1"/>
      <c r="I1190" s="1"/>
      <c r="J1190" s="1"/>
      <c r="K1190" s="1"/>
      <c r="L1190" s="1"/>
      <c r="M1190" s="1"/>
      <c r="N1190" s="1"/>
    </row>
    <row r="1191" spans="1:14" ht="18.75" customHeight="1">
      <c r="A1191" s="13"/>
      <c r="B1191" s="13"/>
      <c r="C1191" s="32"/>
      <c r="D1191" s="13"/>
      <c r="E1191" s="14"/>
      <c r="F1191" s="14"/>
      <c r="G1191" s="1"/>
      <c r="H1191" s="1"/>
      <c r="I1191" s="1"/>
      <c r="J1191" s="1"/>
      <c r="K1191" s="1"/>
      <c r="L1191" s="1"/>
      <c r="M1191" s="1"/>
      <c r="N1191" s="1"/>
    </row>
    <row r="1192" spans="1:14" ht="18.75" customHeight="1">
      <c r="A1192" s="13"/>
      <c r="B1192" s="13"/>
      <c r="C1192" s="32"/>
      <c r="D1192" s="13"/>
      <c r="E1192" s="14"/>
      <c r="F1192" s="14"/>
      <c r="G1192" s="1"/>
      <c r="H1192" s="1"/>
      <c r="I1192" s="1"/>
      <c r="J1192" s="1"/>
      <c r="K1192" s="1"/>
      <c r="L1192" s="1"/>
      <c r="M1192" s="1"/>
      <c r="N1192" s="1"/>
    </row>
    <row r="1193" spans="1:14" ht="18.75" customHeight="1">
      <c r="A1193" s="13"/>
      <c r="B1193" s="13"/>
      <c r="C1193" s="32"/>
      <c r="D1193" s="13"/>
      <c r="E1193" s="14"/>
      <c r="F1193" s="14"/>
      <c r="G1193" s="1"/>
      <c r="H1193" s="1"/>
      <c r="I1193" s="1"/>
      <c r="J1193" s="1"/>
      <c r="K1193" s="1"/>
      <c r="L1193" s="1"/>
      <c r="M1193" s="1"/>
      <c r="N1193" s="1"/>
    </row>
    <row r="1194" spans="1:14" ht="18.75" customHeight="1">
      <c r="A1194" s="13"/>
      <c r="B1194" s="13"/>
      <c r="C1194" s="32"/>
      <c r="D1194" s="13"/>
      <c r="E1194" s="14"/>
      <c r="F1194" s="14"/>
      <c r="G1194" s="1"/>
      <c r="H1194" s="1"/>
      <c r="I1194" s="1"/>
      <c r="J1194" s="1"/>
      <c r="K1194" s="1"/>
      <c r="L1194" s="1"/>
      <c r="M1194" s="1"/>
      <c r="N1194" s="1"/>
    </row>
    <row r="1195" spans="1:14" ht="18.75" customHeight="1">
      <c r="A1195" s="13"/>
      <c r="B1195" s="13"/>
      <c r="C1195" s="32"/>
      <c r="D1195" s="13"/>
      <c r="E1195" s="14"/>
      <c r="F1195" s="14"/>
      <c r="G1195" s="1"/>
      <c r="H1195" s="1"/>
      <c r="I1195" s="1"/>
      <c r="J1195" s="1"/>
      <c r="K1195" s="1"/>
      <c r="L1195" s="1"/>
      <c r="M1195" s="1"/>
      <c r="N1195" s="1"/>
    </row>
    <row r="1196" spans="1:14" ht="18.75" customHeight="1">
      <c r="A1196" s="13"/>
      <c r="B1196" s="13"/>
      <c r="C1196" s="32"/>
      <c r="D1196" s="13"/>
      <c r="E1196" s="14"/>
      <c r="F1196" s="14"/>
      <c r="G1196" s="1"/>
      <c r="H1196" s="1"/>
      <c r="I1196" s="1"/>
      <c r="J1196" s="1"/>
      <c r="K1196" s="1"/>
      <c r="L1196" s="1"/>
      <c r="M1196" s="1"/>
      <c r="N1196" s="1"/>
    </row>
    <row r="1197" spans="1:14" ht="18.75" customHeight="1">
      <c r="A1197" s="13"/>
      <c r="B1197" s="13"/>
      <c r="C1197" s="32"/>
      <c r="D1197" s="13"/>
      <c r="E1197" s="14"/>
      <c r="F1197" s="14"/>
      <c r="G1197" s="1"/>
      <c r="H1197" s="1"/>
      <c r="I1197" s="1"/>
      <c r="J1197" s="1"/>
      <c r="K1197" s="1"/>
      <c r="L1197" s="1"/>
      <c r="M1197" s="1"/>
      <c r="N1197" s="1"/>
    </row>
    <row r="1198" spans="1:14" ht="18.75" customHeight="1">
      <c r="A1198" s="13"/>
      <c r="B1198" s="13"/>
      <c r="C1198" s="32"/>
      <c r="D1198" s="13"/>
      <c r="E1198" s="14"/>
      <c r="F1198" s="14"/>
      <c r="G1198" s="1"/>
      <c r="H1198" s="1"/>
      <c r="I1198" s="1"/>
      <c r="J1198" s="1"/>
      <c r="K1198" s="1"/>
      <c r="L1198" s="1"/>
      <c r="M1198" s="1"/>
      <c r="N1198" s="1"/>
    </row>
    <row r="1199" spans="1:14" ht="18.75" customHeight="1">
      <c r="A1199" s="13"/>
      <c r="B1199" s="13"/>
      <c r="C1199" s="32"/>
      <c r="D1199" s="13"/>
      <c r="E1199" s="14"/>
      <c r="F1199" s="14"/>
      <c r="G1199" s="1"/>
      <c r="H1199" s="1"/>
      <c r="I1199" s="1"/>
      <c r="J1199" s="1"/>
      <c r="K1199" s="1"/>
      <c r="L1199" s="1"/>
      <c r="M1199" s="1"/>
      <c r="N1199" s="1"/>
    </row>
    <row r="1200" spans="1:14" ht="18.75" customHeight="1">
      <c r="A1200" s="13"/>
      <c r="B1200" s="13"/>
      <c r="C1200" s="32"/>
      <c r="D1200" s="13"/>
      <c r="E1200" s="14"/>
      <c r="F1200" s="14"/>
      <c r="G1200" s="1"/>
      <c r="H1200" s="1"/>
      <c r="I1200" s="1"/>
      <c r="J1200" s="1"/>
      <c r="K1200" s="1"/>
      <c r="L1200" s="1"/>
      <c r="M1200" s="1"/>
      <c r="N1200" s="1"/>
    </row>
    <row r="1201" spans="1:14" ht="18.75" customHeight="1">
      <c r="A1201" s="13"/>
      <c r="B1201" s="13"/>
      <c r="C1201" s="32"/>
      <c r="D1201" s="13"/>
      <c r="E1201" s="14"/>
      <c r="F1201" s="14"/>
      <c r="G1201" s="1"/>
      <c r="H1201" s="1"/>
      <c r="I1201" s="1"/>
      <c r="J1201" s="1"/>
      <c r="K1201" s="1"/>
      <c r="L1201" s="1"/>
      <c r="M1201" s="1"/>
      <c r="N1201" s="1"/>
    </row>
    <row r="1202" spans="1:14" ht="18.75" customHeight="1">
      <c r="A1202" s="13"/>
      <c r="B1202" s="13"/>
      <c r="C1202" s="32"/>
      <c r="D1202" s="13"/>
      <c r="E1202" s="14"/>
      <c r="F1202" s="14"/>
      <c r="G1202" s="1"/>
      <c r="H1202" s="1"/>
      <c r="I1202" s="1"/>
      <c r="J1202" s="1"/>
      <c r="K1202" s="1"/>
      <c r="L1202" s="1"/>
      <c r="M1202" s="1"/>
      <c r="N1202" s="1"/>
    </row>
    <row r="1203" spans="1:14" ht="18.75" customHeight="1">
      <c r="A1203" s="13"/>
      <c r="B1203" s="13"/>
      <c r="C1203" s="32"/>
      <c r="D1203" s="13"/>
      <c r="E1203" s="14"/>
      <c r="F1203" s="14"/>
      <c r="G1203" s="1"/>
      <c r="H1203" s="1"/>
      <c r="I1203" s="1"/>
      <c r="J1203" s="1"/>
      <c r="K1203" s="1"/>
      <c r="L1203" s="1"/>
      <c r="M1203" s="1"/>
      <c r="N1203" s="1"/>
    </row>
    <row r="1204" spans="1:14" ht="18.75" customHeight="1">
      <c r="A1204" s="13"/>
      <c r="B1204" s="13"/>
      <c r="C1204" s="32"/>
      <c r="D1204" s="13"/>
      <c r="E1204" s="14"/>
      <c r="F1204" s="14"/>
      <c r="G1204" s="1"/>
      <c r="H1204" s="1"/>
      <c r="I1204" s="1"/>
      <c r="J1204" s="1"/>
      <c r="K1204" s="1"/>
      <c r="L1204" s="1"/>
      <c r="M1204" s="1"/>
      <c r="N1204" s="1"/>
    </row>
    <row r="1205" spans="1:14" ht="18.75" customHeight="1">
      <c r="A1205" s="13"/>
      <c r="B1205" s="13"/>
      <c r="C1205" s="32"/>
      <c r="D1205" s="13"/>
      <c r="E1205" s="14"/>
      <c r="F1205" s="14"/>
      <c r="G1205" s="1"/>
      <c r="H1205" s="1"/>
      <c r="I1205" s="1"/>
      <c r="J1205" s="1"/>
      <c r="K1205" s="1"/>
      <c r="L1205" s="1"/>
      <c r="M1205" s="1"/>
      <c r="N1205" s="1"/>
    </row>
    <row r="1206" spans="1:14" ht="18.75" customHeight="1">
      <c r="A1206" s="13"/>
      <c r="B1206" s="13"/>
      <c r="C1206" s="32"/>
      <c r="D1206" s="13"/>
      <c r="E1206" s="14"/>
      <c r="F1206" s="14"/>
      <c r="G1206" s="1"/>
      <c r="H1206" s="1"/>
      <c r="I1206" s="1"/>
      <c r="J1206" s="1"/>
      <c r="K1206" s="1"/>
      <c r="L1206" s="1"/>
      <c r="M1206" s="1"/>
      <c r="N1206" s="1"/>
    </row>
    <row r="1207" spans="1:14" ht="18.75" customHeight="1">
      <c r="A1207" s="13"/>
      <c r="B1207" s="13"/>
      <c r="C1207" s="32"/>
      <c r="D1207" s="13"/>
      <c r="E1207" s="14"/>
      <c r="F1207" s="14"/>
      <c r="G1207" s="1"/>
      <c r="H1207" s="1"/>
      <c r="I1207" s="1"/>
      <c r="J1207" s="1"/>
      <c r="K1207" s="1"/>
      <c r="L1207" s="1"/>
      <c r="M1207" s="1"/>
      <c r="N1207" s="1"/>
    </row>
    <row r="1208" spans="1:14" ht="18.75" customHeight="1">
      <c r="A1208" s="13"/>
      <c r="B1208" s="13"/>
      <c r="C1208" s="32"/>
      <c r="D1208" s="13"/>
      <c r="E1208" s="14"/>
      <c r="F1208" s="14"/>
      <c r="G1208" s="1"/>
      <c r="H1208" s="1"/>
      <c r="I1208" s="1"/>
      <c r="J1208" s="1"/>
      <c r="K1208" s="1"/>
      <c r="L1208" s="1"/>
      <c r="M1208" s="1"/>
      <c r="N1208" s="1"/>
    </row>
    <row r="1209" spans="1:14" ht="18.75" customHeight="1">
      <c r="A1209" s="13"/>
      <c r="B1209" s="13"/>
      <c r="C1209" s="32"/>
      <c r="D1209" s="13"/>
      <c r="E1209" s="14"/>
      <c r="F1209" s="14"/>
      <c r="G1209" s="1"/>
      <c r="H1209" s="1"/>
      <c r="I1209" s="1"/>
      <c r="J1209" s="1"/>
      <c r="K1209" s="1"/>
      <c r="L1209" s="1"/>
      <c r="M1209" s="1"/>
      <c r="N1209" s="1"/>
    </row>
    <row r="1210" spans="1:14" ht="18.75" customHeight="1">
      <c r="A1210" s="13"/>
      <c r="B1210" s="13"/>
      <c r="C1210" s="32"/>
      <c r="D1210" s="13"/>
      <c r="E1210" s="14"/>
      <c r="F1210" s="14"/>
      <c r="G1210" s="1"/>
      <c r="H1210" s="1"/>
      <c r="I1210" s="1"/>
      <c r="J1210" s="1"/>
      <c r="K1210" s="1"/>
      <c r="L1210" s="1"/>
      <c r="M1210" s="1"/>
      <c r="N1210" s="1"/>
    </row>
    <row r="1211" spans="1:14" ht="18.75" customHeight="1">
      <c r="A1211" s="13"/>
      <c r="B1211" s="13"/>
      <c r="C1211" s="32"/>
      <c r="D1211" s="13"/>
      <c r="E1211" s="14"/>
      <c r="F1211" s="14"/>
      <c r="G1211" s="1"/>
      <c r="H1211" s="1"/>
      <c r="I1211" s="1"/>
      <c r="J1211" s="1"/>
      <c r="K1211" s="1"/>
      <c r="L1211" s="1"/>
      <c r="M1211" s="1"/>
      <c r="N1211" s="1"/>
    </row>
    <row r="1212" spans="1:14" ht="18.75" customHeight="1">
      <c r="A1212" s="13"/>
      <c r="B1212" s="13"/>
      <c r="C1212" s="32"/>
      <c r="D1212" s="13"/>
      <c r="E1212" s="14"/>
      <c r="F1212" s="14"/>
      <c r="G1212" s="1"/>
      <c r="H1212" s="1"/>
      <c r="I1212" s="1"/>
      <c r="J1212" s="1"/>
      <c r="K1212" s="1"/>
      <c r="L1212" s="1"/>
      <c r="M1212" s="1"/>
      <c r="N1212" s="1"/>
    </row>
    <row r="1213" spans="1:14" ht="18.75" customHeight="1">
      <c r="A1213" s="13"/>
      <c r="B1213" s="13"/>
      <c r="C1213" s="32"/>
      <c r="D1213" s="13"/>
      <c r="E1213" s="14"/>
      <c r="F1213" s="14"/>
      <c r="G1213" s="1"/>
      <c r="H1213" s="1"/>
      <c r="I1213" s="1"/>
      <c r="J1213" s="1"/>
      <c r="K1213" s="1"/>
      <c r="L1213" s="1"/>
      <c r="M1213" s="1"/>
      <c r="N1213" s="1"/>
    </row>
    <row r="1214" spans="1:14" ht="18.75" customHeight="1">
      <c r="A1214" s="13"/>
      <c r="B1214" s="13"/>
      <c r="C1214" s="32"/>
      <c r="D1214" s="13"/>
      <c r="E1214" s="14"/>
      <c r="F1214" s="14"/>
      <c r="G1214" s="1"/>
      <c r="H1214" s="1"/>
      <c r="I1214" s="1"/>
      <c r="J1214" s="1"/>
      <c r="K1214" s="1"/>
      <c r="L1214" s="1"/>
      <c r="M1214" s="1"/>
      <c r="N1214" s="1"/>
    </row>
    <row r="1215" spans="1:14" ht="18.75" customHeight="1">
      <c r="A1215" s="13"/>
      <c r="B1215" s="13"/>
      <c r="C1215" s="32"/>
      <c r="D1215" s="13"/>
      <c r="E1215" s="14"/>
      <c r="F1215" s="14"/>
      <c r="G1215" s="1"/>
      <c r="H1215" s="1"/>
      <c r="I1215" s="1"/>
      <c r="J1215" s="1"/>
      <c r="K1215" s="1"/>
      <c r="L1215" s="1"/>
      <c r="M1215" s="1"/>
      <c r="N1215" s="1"/>
    </row>
    <row r="1216" spans="1:14" ht="18.75" customHeight="1">
      <c r="A1216" s="13"/>
      <c r="B1216" s="13"/>
      <c r="C1216" s="32"/>
      <c r="D1216" s="13"/>
      <c r="E1216" s="14"/>
      <c r="F1216" s="14"/>
      <c r="G1216" s="1"/>
      <c r="H1216" s="1"/>
      <c r="I1216" s="1"/>
      <c r="J1216" s="1"/>
      <c r="K1216" s="1"/>
      <c r="L1216" s="1"/>
      <c r="M1216" s="1"/>
      <c r="N1216" s="1"/>
    </row>
    <row r="1217" spans="1:14" ht="18.75" customHeight="1">
      <c r="A1217" s="13"/>
      <c r="B1217" s="13"/>
      <c r="C1217" s="32"/>
      <c r="D1217" s="13"/>
      <c r="E1217" s="14"/>
      <c r="F1217" s="14"/>
      <c r="G1217" s="1"/>
      <c r="H1217" s="1"/>
      <c r="I1217" s="1"/>
      <c r="J1217" s="1"/>
      <c r="K1217" s="1"/>
      <c r="L1217" s="1"/>
      <c r="M1217" s="1"/>
      <c r="N1217" s="1"/>
    </row>
    <row r="1218" spans="1:14" ht="18.75" customHeight="1">
      <c r="A1218" s="13"/>
      <c r="B1218" s="13"/>
      <c r="C1218" s="32"/>
      <c r="D1218" s="13"/>
      <c r="E1218" s="14"/>
      <c r="F1218" s="14"/>
      <c r="G1218" s="1"/>
      <c r="H1218" s="1"/>
      <c r="I1218" s="1"/>
      <c r="J1218" s="1"/>
      <c r="K1218" s="1"/>
      <c r="L1218" s="1"/>
      <c r="M1218" s="1"/>
      <c r="N1218" s="1"/>
    </row>
    <row r="1219" spans="1:14" ht="18.75" customHeight="1">
      <c r="A1219" s="13"/>
      <c r="B1219" s="13"/>
      <c r="C1219" s="32"/>
      <c r="D1219" s="13"/>
      <c r="E1219" s="14"/>
      <c r="F1219" s="14"/>
      <c r="G1219" s="1"/>
      <c r="H1219" s="1"/>
      <c r="I1219" s="1"/>
      <c r="J1219" s="1"/>
      <c r="K1219" s="1"/>
      <c r="L1219" s="1"/>
      <c r="M1219" s="1"/>
      <c r="N1219" s="1"/>
    </row>
    <row r="1220" spans="1:14" ht="18.75" customHeight="1">
      <c r="A1220" s="13"/>
      <c r="B1220" s="13"/>
      <c r="C1220" s="32"/>
      <c r="D1220" s="13"/>
      <c r="E1220" s="14"/>
      <c r="F1220" s="14"/>
      <c r="G1220" s="1"/>
      <c r="H1220" s="1"/>
      <c r="I1220" s="1"/>
      <c r="J1220" s="1"/>
      <c r="K1220" s="1"/>
      <c r="L1220" s="1"/>
      <c r="M1220" s="1"/>
      <c r="N1220" s="1"/>
    </row>
    <row r="1221" spans="1:14" ht="18.75" customHeight="1">
      <c r="A1221" s="13"/>
      <c r="B1221" s="13"/>
      <c r="C1221" s="32"/>
      <c r="D1221" s="13"/>
      <c r="E1221" s="14"/>
      <c r="F1221" s="14"/>
      <c r="G1221" s="1"/>
      <c r="H1221" s="1"/>
      <c r="I1221" s="1"/>
      <c r="J1221" s="1"/>
      <c r="K1221" s="1"/>
      <c r="L1221" s="1"/>
      <c r="M1221" s="1"/>
      <c r="N1221" s="1"/>
    </row>
    <row r="1222" spans="1:14" ht="18.75" customHeight="1">
      <c r="A1222" s="13"/>
      <c r="B1222" s="13"/>
      <c r="C1222" s="32"/>
      <c r="D1222" s="13"/>
      <c r="E1222" s="14"/>
      <c r="F1222" s="14"/>
      <c r="G1222" s="1"/>
      <c r="H1222" s="1"/>
      <c r="I1222" s="1"/>
      <c r="J1222" s="1"/>
      <c r="K1222" s="1"/>
      <c r="L1222" s="1"/>
      <c r="M1222" s="1"/>
      <c r="N1222" s="1"/>
    </row>
    <row r="1223" spans="1:14" ht="18.75" customHeight="1">
      <c r="A1223" s="13"/>
      <c r="B1223" s="13"/>
      <c r="C1223" s="32"/>
      <c r="D1223" s="13"/>
      <c r="E1223" s="14"/>
      <c r="F1223" s="14"/>
      <c r="G1223" s="1"/>
      <c r="H1223" s="1"/>
      <c r="I1223" s="1"/>
      <c r="J1223" s="1"/>
      <c r="K1223" s="1"/>
      <c r="L1223" s="1"/>
      <c r="M1223" s="1"/>
      <c r="N1223" s="1"/>
    </row>
    <row r="1224" spans="1:14" ht="18.75" customHeight="1">
      <c r="A1224" s="13"/>
      <c r="B1224" s="13"/>
      <c r="C1224" s="32"/>
      <c r="D1224" s="13"/>
      <c r="E1224" s="14"/>
      <c r="F1224" s="14"/>
      <c r="G1224" s="1"/>
      <c r="H1224" s="1"/>
      <c r="I1224" s="1"/>
      <c r="J1224" s="1"/>
      <c r="K1224" s="1"/>
      <c r="L1224" s="1"/>
      <c r="M1224" s="1"/>
      <c r="N1224" s="1"/>
    </row>
    <row r="1225" spans="1:14" ht="18.75" customHeight="1">
      <c r="A1225" s="13"/>
      <c r="B1225" s="13"/>
      <c r="C1225" s="32"/>
      <c r="D1225" s="13"/>
      <c r="E1225" s="14"/>
      <c r="F1225" s="14"/>
      <c r="G1225" s="1"/>
      <c r="H1225" s="1"/>
      <c r="I1225" s="1"/>
      <c r="J1225" s="1"/>
      <c r="K1225" s="1"/>
      <c r="L1225" s="1"/>
      <c r="M1225" s="1"/>
      <c r="N1225" s="1"/>
    </row>
    <row r="1226" spans="1:14" ht="18.75" customHeight="1">
      <c r="A1226" s="13"/>
      <c r="B1226" s="13"/>
      <c r="C1226" s="32"/>
      <c r="D1226" s="13"/>
      <c r="E1226" s="14"/>
      <c r="F1226" s="14"/>
      <c r="G1226" s="1"/>
      <c r="H1226" s="1"/>
      <c r="I1226" s="1"/>
      <c r="J1226" s="1"/>
      <c r="K1226" s="1"/>
      <c r="L1226" s="1"/>
      <c r="M1226" s="1"/>
      <c r="N1226" s="1"/>
    </row>
    <row r="1227" spans="1:14" ht="18.75" customHeight="1">
      <c r="A1227" s="13"/>
      <c r="B1227" s="13"/>
      <c r="C1227" s="32"/>
      <c r="D1227" s="13"/>
      <c r="E1227" s="14"/>
      <c r="F1227" s="14"/>
      <c r="G1227" s="1"/>
      <c r="H1227" s="1"/>
      <c r="I1227" s="1"/>
      <c r="J1227" s="1"/>
      <c r="K1227" s="1"/>
      <c r="L1227" s="1"/>
      <c r="M1227" s="1"/>
      <c r="N1227" s="1"/>
    </row>
    <row r="1228" spans="1:14" ht="18.75" customHeight="1">
      <c r="A1228" s="13"/>
      <c r="B1228" s="13"/>
      <c r="C1228" s="32"/>
      <c r="D1228" s="13"/>
      <c r="E1228" s="14"/>
      <c r="F1228" s="14"/>
      <c r="G1228" s="1"/>
      <c r="H1228" s="1"/>
      <c r="I1228" s="1"/>
      <c r="J1228" s="1"/>
      <c r="K1228" s="1"/>
      <c r="L1228" s="1"/>
      <c r="M1228" s="1"/>
      <c r="N1228" s="1"/>
    </row>
    <row r="1229" spans="1:14" ht="18.75" customHeight="1">
      <c r="A1229" s="13"/>
      <c r="B1229" s="13"/>
      <c r="C1229" s="32"/>
      <c r="D1229" s="13"/>
      <c r="E1229" s="14"/>
      <c r="F1229" s="14"/>
      <c r="G1229" s="1"/>
      <c r="H1229" s="1"/>
      <c r="I1229" s="1"/>
      <c r="J1229" s="1"/>
      <c r="K1229" s="1"/>
      <c r="L1229" s="1"/>
      <c r="M1229" s="1"/>
      <c r="N1229" s="1"/>
    </row>
    <row r="1230" spans="1:14" ht="18.75" customHeight="1">
      <c r="A1230" s="13"/>
      <c r="B1230" s="13"/>
      <c r="C1230" s="32"/>
      <c r="D1230" s="13"/>
      <c r="E1230" s="14"/>
      <c r="F1230" s="14"/>
      <c r="G1230" s="1"/>
      <c r="H1230" s="1"/>
      <c r="I1230" s="1"/>
      <c r="J1230" s="1"/>
      <c r="K1230" s="1"/>
      <c r="L1230" s="1"/>
      <c r="M1230" s="1"/>
      <c r="N1230" s="1"/>
    </row>
    <row r="1231" spans="1:14" ht="18.75" customHeight="1">
      <c r="A1231" s="13"/>
      <c r="B1231" s="13"/>
      <c r="C1231" s="32"/>
      <c r="D1231" s="13"/>
      <c r="E1231" s="14"/>
      <c r="F1231" s="14"/>
      <c r="G1231" s="1"/>
      <c r="H1231" s="1"/>
      <c r="I1231" s="1"/>
      <c r="J1231" s="1"/>
      <c r="K1231" s="1"/>
      <c r="L1231" s="1"/>
      <c r="M1231" s="1"/>
      <c r="N1231" s="1"/>
    </row>
    <row r="1232" spans="1:14" ht="18.75" customHeight="1">
      <c r="A1232" s="13"/>
      <c r="B1232" s="13"/>
      <c r="C1232" s="32"/>
      <c r="D1232" s="13"/>
      <c r="E1232" s="14"/>
      <c r="F1232" s="14"/>
      <c r="G1232" s="1"/>
      <c r="H1232" s="1"/>
      <c r="I1232" s="1"/>
      <c r="J1232" s="1"/>
      <c r="K1232" s="1"/>
      <c r="L1232" s="1"/>
      <c r="M1232" s="1"/>
      <c r="N1232" s="1"/>
    </row>
    <row r="1233" spans="1:14" ht="18.75" customHeight="1">
      <c r="A1233" s="13"/>
      <c r="B1233" s="13"/>
      <c r="C1233" s="32"/>
      <c r="D1233" s="13"/>
      <c r="E1233" s="14"/>
      <c r="F1233" s="14"/>
      <c r="G1233" s="1"/>
      <c r="H1233" s="1"/>
      <c r="I1233" s="1"/>
      <c r="J1233" s="1"/>
      <c r="K1233" s="1"/>
      <c r="L1233" s="1"/>
      <c r="M1233" s="1"/>
      <c r="N1233" s="1"/>
    </row>
    <row r="1234" spans="1:14" ht="18.75" customHeight="1">
      <c r="A1234" s="13"/>
      <c r="B1234" s="13"/>
      <c r="C1234" s="32"/>
      <c r="D1234" s="13"/>
      <c r="E1234" s="14"/>
      <c r="F1234" s="14"/>
      <c r="G1234" s="1"/>
      <c r="H1234" s="1"/>
      <c r="I1234" s="1"/>
      <c r="J1234" s="1"/>
      <c r="K1234" s="1"/>
      <c r="L1234" s="1"/>
      <c r="M1234" s="1"/>
      <c r="N1234" s="1"/>
    </row>
    <row r="1235" spans="1:14" ht="18.75" customHeight="1">
      <c r="A1235" s="13"/>
      <c r="B1235" s="13"/>
      <c r="C1235" s="32"/>
      <c r="D1235" s="13"/>
      <c r="E1235" s="14"/>
      <c r="F1235" s="14"/>
      <c r="G1235" s="1"/>
      <c r="H1235" s="1"/>
      <c r="I1235" s="1"/>
      <c r="J1235" s="1"/>
      <c r="K1235" s="1"/>
      <c r="L1235" s="1"/>
      <c r="M1235" s="1"/>
      <c r="N1235" s="1"/>
    </row>
    <row r="1236" spans="1:14" ht="18.75" customHeight="1">
      <c r="A1236" s="13"/>
      <c r="B1236" s="13"/>
      <c r="C1236" s="32"/>
      <c r="D1236" s="13"/>
      <c r="E1236" s="14"/>
      <c r="F1236" s="14"/>
      <c r="G1236" s="1"/>
      <c r="H1236" s="1"/>
      <c r="I1236" s="1"/>
      <c r="J1236" s="1"/>
      <c r="K1236" s="1"/>
      <c r="L1236" s="1"/>
      <c r="M1236" s="1"/>
      <c r="N1236" s="1"/>
    </row>
    <row r="1237" spans="1:14" ht="18.75" customHeight="1">
      <c r="A1237" s="13"/>
      <c r="B1237" s="13"/>
      <c r="C1237" s="32"/>
      <c r="D1237" s="13"/>
      <c r="E1237" s="14"/>
      <c r="F1237" s="14"/>
      <c r="G1237" s="1"/>
      <c r="H1237" s="1"/>
      <c r="I1237" s="1"/>
      <c r="J1237" s="1"/>
      <c r="K1237" s="1"/>
      <c r="L1237" s="1"/>
      <c r="M1237" s="1"/>
      <c r="N1237" s="1"/>
    </row>
    <row r="1238" spans="1:14" ht="18.75" customHeight="1">
      <c r="A1238" s="13"/>
      <c r="B1238" s="13"/>
      <c r="C1238" s="32"/>
      <c r="D1238" s="13"/>
      <c r="E1238" s="14"/>
      <c r="F1238" s="14"/>
      <c r="G1238" s="1"/>
      <c r="H1238" s="1"/>
      <c r="I1238" s="1"/>
      <c r="J1238" s="1"/>
      <c r="K1238" s="1"/>
      <c r="L1238" s="1"/>
      <c r="M1238" s="1"/>
      <c r="N1238" s="1"/>
    </row>
    <row r="1239" spans="1:14" ht="18.75" customHeight="1">
      <c r="A1239" s="13"/>
      <c r="B1239" s="13"/>
      <c r="C1239" s="32"/>
      <c r="D1239" s="13"/>
      <c r="E1239" s="14"/>
      <c r="F1239" s="14"/>
      <c r="G1239" s="1"/>
      <c r="H1239" s="1"/>
      <c r="I1239" s="1"/>
      <c r="J1239" s="1"/>
      <c r="K1239" s="1"/>
      <c r="L1239" s="1"/>
      <c r="M1239" s="1"/>
      <c r="N1239" s="1"/>
    </row>
    <row r="1240" spans="1:14" ht="18.75" customHeight="1">
      <c r="A1240" s="13"/>
      <c r="B1240" s="13"/>
      <c r="C1240" s="32"/>
      <c r="D1240" s="13"/>
      <c r="E1240" s="14"/>
      <c r="F1240" s="14"/>
      <c r="G1240" s="1"/>
      <c r="H1240" s="1"/>
      <c r="I1240" s="1"/>
      <c r="J1240" s="1"/>
      <c r="K1240" s="1"/>
      <c r="L1240" s="1"/>
      <c r="M1240" s="1"/>
      <c r="N1240" s="1"/>
    </row>
    <row r="1241" spans="1:14" ht="18.75" customHeight="1">
      <c r="A1241" s="13"/>
      <c r="B1241" s="13"/>
      <c r="C1241" s="32"/>
      <c r="D1241" s="13"/>
      <c r="E1241" s="14"/>
      <c r="F1241" s="14"/>
      <c r="G1241" s="1"/>
      <c r="H1241" s="1"/>
      <c r="I1241" s="1"/>
      <c r="J1241" s="1"/>
      <c r="K1241" s="1"/>
      <c r="L1241" s="1"/>
      <c r="M1241" s="1"/>
      <c r="N1241" s="1"/>
    </row>
    <row r="1242" spans="1:14" ht="18.75" customHeight="1">
      <c r="A1242" s="13"/>
      <c r="B1242" s="13"/>
      <c r="C1242" s="32"/>
      <c r="D1242" s="13"/>
      <c r="E1242" s="14"/>
      <c r="F1242" s="14"/>
      <c r="G1242" s="1"/>
      <c r="H1242" s="1"/>
      <c r="I1242" s="1"/>
      <c r="J1242" s="1"/>
      <c r="K1242" s="1"/>
      <c r="L1242" s="1"/>
      <c r="M1242" s="1"/>
      <c r="N1242" s="1"/>
    </row>
    <row r="1243" spans="1:14" ht="18.75" customHeight="1">
      <c r="A1243" s="13"/>
      <c r="B1243" s="13"/>
      <c r="C1243" s="32"/>
      <c r="D1243" s="13"/>
      <c r="E1243" s="14"/>
      <c r="F1243" s="14"/>
      <c r="G1243" s="1"/>
      <c r="H1243" s="1"/>
      <c r="I1243" s="1"/>
      <c r="J1243" s="1"/>
      <c r="K1243" s="1"/>
      <c r="L1243" s="1"/>
      <c r="M1243" s="1"/>
      <c r="N1243" s="1"/>
    </row>
    <row r="1244" spans="1:14" ht="18.75" customHeight="1">
      <c r="A1244" s="13"/>
      <c r="B1244" s="13"/>
      <c r="C1244" s="32"/>
      <c r="D1244" s="13"/>
      <c r="E1244" s="14"/>
      <c r="F1244" s="14"/>
      <c r="G1244" s="1"/>
      <c r="H1244" s="1"/>
      <c r="I1244" s="1"/>
      <c r="J1244" s="1"/>
      <c r="K1244" s="1"/>
      <c r="L1244" s="1"/>
      <c r="M1244" s="1"/>
      <c r="N1244" s="1"/>
    </row>
    <row r="1245" spans="1:14" ht="18.75" customHeight="1">
      <c r="A1245" s="13"/>
      <c r="B1245" s="13"/>
      <c r="C1245" s="32"/>
      <c r="D1245" s="13"/>
      <c r="E1245" s="14"/>
      <c r="F1245" s="14"/>
      <c r="G1245" s="1"/>
      <c r="H1245" s="1"/>
      <c r="I1245" s="1"/>
      <c r="J1245" s="1"/>
      <c r="K1245" s="1"/>
      <c r="L1245" s="1"/>
      <c r="M1245" s="1"/>
      <c r="N1245" s="1"/>
    </row>
    <row r="1246" spans="1:14" ht="18.75" customHeight="1">
      <c r="A1246" s="13"/>
      <c r="B1246" s="13"/>
      <c r="C1246" s="32"/>
      <c r="D1246" s="13"/>
      <c r="E1246" s="14"/>
      <c r="F1246" s="14"/>
      <c r="G1246" s="1"/>
      <c r="H1246" s="1"/>
      <c r="I1246" s="1"/>
      <c r="J1246" s="1"/>
      <c r="K1246" s="1"/>
      <c r="L1246" s="1"/>
      <c r="M1246" s="1"/>
      <c r="N1246" s="1"/>
    </row>
    <row r="1247" spans="1:14" ht="18.75" customHeight="1">
      <c r="A1247" s="13"/>
      <c r="B1247" s="13"/>
      <c r="C1247" s="32"/>
      <c r="D1247" s="13"/>
      <c r="E1247" s="14"/>
      <c r="F1247" s="14"/>
      <c r="G1247" s="1"/>
      <c r="H1247" s="1"/>
      <c r="I1247" s="1"/>
      <c r="J1247" s="1"/>
      <c r="K1247" s="1"/>
      <c r="L1247" s="1"/>
      <c r="M1247" s="1"/>
      <c r="N1247" s="1"/>
    </row>
    <row r="1248" spans="1:14" ht="18.75" customHeight="1">
      <c r="A1248" s="13"/>
      <c r="B1248" s="13"/>
      <c r="C1248" s="32"/>
      <c r="D1248" s="13"/>
      <c r="E1248" s="14"/>
      <c r="F1248" s="14"/>
      <c r="G1248" s="1"/>
      <c r="H1248" s="1"/>
      <c r="I1248" s="1"/>
      <c r="J1248" s="1"/>
      <c r="K1248" s="1"/>
      <c r="L1248" s="1"/>
      <c r="M1248" s="1"/>
      <c r="N1248" s="1"/>
    </row>
    <row r="1249" spans="1:14" ht="18.75" customHeight="1">
      <c r="A1249" s="13"/>
      <c r="B1249" s="13"/>
      <c r="C1249" s="32"/>
      <c r="D1249" s="13"/>
      <c r="E1249" s="14"/>
      <c r="F1249" s="14"/>
      <c r="G1249" s="1"/>
      <c r="H1249" s="1"/>
      <c r="I1249" s="1"/>
      <c r="J1249" s="1"/>
      <c r="K1249" s="1"/>
      <c r="L1249" s="1"/>
      <c r="M1249" s="1"/>
      <c r="N1249" s="1"/>
    </row>
    <row r="1250" spans="1:14" ht="18.75" customHeight="1">
      <c r="A1250" s="13"/>
      <c r="B1250" s="13"/>
      <c r="C1250" s="32"/>
      <c r="D1250" s="13"/>
      <c r="E1250" s="14"/>
      <c r="F1250" s="14"/>
      <c r="G1250" s="1"/>
      <c r="H1250" s="1"/>
      <c r="I1250" s="1"/>
      <c r="J1250" s="1"/>
      <c r="K1250" s="1"/>
      <c r="L1250" s="1"/>
      <c r="M1250" s="1"/>
      <c r="N1250" s="1"/>
    </row>
    <row r="1251" spans="1:14" ht="18.75" customHeight="1">
      <c r="A1251" s="13"/>
      <c r="B1251" s="13"/>
      <c r="C1251" s="32"/>
      <c r="D1251" s="13"/>
      <c r="E1251" s="14"/>
      <c r="F1251" s="14"/>
      <c r="G1251" s="1"/>
      <c r="H1251" s="1"/>
      <c r="I1251" s="1"/>
      <c r="J1251" s="1"/>
      <c r="K1251" s="1"/>
      <c r="L1251" s="1"/>
      <c r="M1251" s="1"/>
      <c r="N1251" s="1"/>
    </row>
    <row r="1252" spans="1:14" ht="18.75" customHeight="1">
      <c r="A1252" s="13"/>
      <c r="B1252" s="13"/>
      <c r="C1252" s="32"/>
      <c r="D1252" s="13"/>
      <c r="E1252" s="14"/>
      <c r="F1252" s="14"/>
      <c r="G1252" s="1"/>
      <c r="H1252" s="1"/>
      <c r="I1252" s="1"/>
      <c r="J1252" s="1"/>
      <c r="K1252" s="1"/>
      <c r="L1252" s="1"/>
      <c r="M1252" s="1"/>
      <c r="N1252" s="1"/>
    </row>
    <row r="1253" spans="1:14" ht="18.75" customHeight="1">
      <c r="A1253" s="13"/>
      <c r="B1253" s="13"/>
      <c r="C1253" s="32"/>
      <c r="D1253" s="13"/>
      <c r="E1253" s="14"/>
      <c r="F1253" s="14"/>
      <c r="G1253" s="1"/>
      <c r="H1253" s="1"/>
      <c r="I1253" s="1"/>
      <c r="J1253" s="1"/>
      <c r="K1253" s="1"/>
      <c r="L1253" s="1"/>
      <c r="M1253" s="1"/>
      <c r="N1253" s="1"/>
    </row>
    <row r="1254" spans="1:14" ht="18.75" customHeight="1">
      <c r="A1254" s="13"/>
      <c r="B1254" s="13"/>
      <c r="C1254" s="32"/>
      <c r="D1254" s="13"/>
      <c r="E1254" s="14"/>
      <c r="F1254" s="14"/>
      <c r="G1254" s="1"/>
      <c r="H1254" s="1"/>
      <c r="I1254" s="1"/>
      <c r="J1254" s="1"/>
      <c r="K1254" s="1"/>
      <c r="L1254" s="1"/>
      <c r="M1254" s="1"/>
      <c r="N1254" s="1"/>
    </row>
    <row r="1255" spans="1:14" ht="18.75" customHeight="1">
      <c r="A1255" s="13"/>
      <c r="B1255" s="13"/>
      <c r="C1255" s="32"/>
      <c r="D1255" s="13"/>
      <c r="E1255" s="14"/>
      <c r="F1255" s="14"/>
      <c r="G1255" s="1"/>
      <c r="H1255" s="1"/>
      <c r="I1255" s="1"/>
      <c r="J1255" s="1"/>
      <c r="K1255" s="1"/>
      <c r="L1255" s="1"/>
      <c r="M1255" s="1"/>
      <c r="N1255" s="1"/>
    </row>
    <row r="1256" spans="1:14" ht="18.75" customHeight="1">
      <c r="A1256" s="13"/>
      <c r="B1256" s="13"/>
      <c r="C1256" s="32"/>
      <c r="D1256" s="13"/>
      <c r="E1256" s="14"/>
      <c r="F1256" s="14"/>
      <c r="G1256" s="1"/>
      <c r="H1256" s="1"/>
      <c r="I1256" s="1"/>
      <c r="J1256" s="1"/>
      <c r="K1256" s="1"/>
      <c r="L1256" s="1"/>
      <c r="M1256" s="1"/>
      <c r="N1256" s="1"/>
    </row>
    <row r="1257" spans="1:14" ht="18.75" customHeight="1">
      <c r="A1257" s="13"/>
      <c r="B1257" s="13"/>
      <c r="C1257" s="32"/>
      <c r="D1257" s="13"/>
      <c r="E1257" s="14"/>
      <c r="F1257" s="14"/>
      <c r="G1257" s="1"/>
      <c r="H1257" s="1"/>
      <c r="I1257" s="1"/>
      <c r="J1257" s="1"/>
      <c r="K1257" s="1"/>
      <c r="L1257" s="1"/>
      <c r="M1257" s="1"/>
      <c r="N1257" s="1"/>
    </row>
    <row r="1258" spans="1:14" ht="18.75" customHeight="1">
      <c r="A1258" s="13"/>
      <c r="B1258" s="13"/>
      <c r="C1258" s="32"/>
      <c r="D1258" s="13"/>
      <c r="E1258" s="14"/>
      <c r="F1258" s="14"/>
      <c r="G1258" s="1"/>
      <c r="H1258" s="1"/>
      <c r="I1258" s="1"/>
      <c r="J1258" s="1"/>
      <c r="K1258" s="1"/>
      <c r="L1258" s="1"/>
      <c r="M1258" s="1"/>
      <c r="N1258" s="1"/>
    </row>
    <row r="1259" spans="1:14" ht="18.75" customHeight="1">
      <c r="A1259" s="13"/>
      <c r="B1259" s="13"/>
      <c r="C1259" s="32"/>
      <c r="D1259" s="13"/>
      <c r="E1259" s="14"/>
      <c r="F1259" s="14"/>
      <c r="G1259" s="1"/>
      <c r="H1259" s="1"/>
      <c r="I1259" s="1"/>
      <c r="J1259" s="1"/>
      <c r="K1259" s="1"/>
      <c r="L1259" s="1"/>
      <c r="M1259" s="1"/>
      <c r="N1259" s="1"/>
    </row>
    <row r="1260" spans="1:14" ht="18.75" customHeight="1">
      <c r="A1260" s="13"/>
      <c r="B1260" s="13"/>
      <c r="C1260" s="32"/>
      <c r="D1260" s="13"/>
      <c r="E1260" s="14"/>
      <c r="F1260" s="14"/>
      <c r="G1260" s="1"/>
      <c r="H1260" s="1"/>
      <c r="I1260" s="1"/>
      <c r="J1260" s="1"/>
      <c r="K1260" s="1"/>
      <c r="L1260" s="1"/>
      <c r="M1260" s="1"/>
      <c r="N1260" s="1"/>
    </row>
    <row r="1261" spans="1:14" ht="18.75" customHeight="1">
      <c r="A1261" s="13"/>
      <c r="B1261" s="13"/>
      <c r="C1261" s="32"/>
      <c r="D1261" s="13"/>
      <c r="E1261" s="14"/>
      <c r="F1261" s="14"/>
      <c r="G1261" s="1"/>
      <c r="H1261" s="1"/>
      <c r="I1261" s="1"/>
      <c r="J1261" s="1"/>
      <c r="K1261" s="1"/>
      <c r="L1261" s="1"/>
      <c r="M1261" s="1"/>
      <c r="N1261" s="1"/>
    </row>
    <row r="1262" spans="1:14" ht="18.75" customHeight="1">
      <c r="A1262" s="13"/>
      <c r="B1262" s="13"/>
      <c r="C1262" s="32"/>
      <c r="D1262" s="13"/>
      <c r="E1262" s="14"/>
      <c r="F1262" s="14"/>
      <c r="G1262" s="1"/>
      <c r="H1262" s="1"/>
      <c r="I1262" s="1"/>
      <c r="J1262" s="1"/>
      <c r="K1262" s="1"/>
      <c r="L1262" s="1"/>
      <c r="M1262" s="1"/>
      <c r="N1262" s="1"/>
    </row>
    <row r="1263" spans="1:14" ht="18.75" customHeight="1">
      <c r="A1263" s="13"/>
      <c r="B1263" s="13"/>
      <c r="C1263" s="32"/>
      <c r="D1263" s="13"/>
      <c r="E1263" s="14"/>
      <c r="F1263" s="14"/>
      <c r="G1263" s="1"/>
      <c r="H1263" s="1"/>
      <c r="I1263" s="1"/>
      <c r="J1263" s="1"/>
      <c r="K1263" s="1"/>
      <c r="L1263" s="1"/>
      <c r="M1263" s="1"/>
      <c r="N1263" s="1"/>
    </row>
    <row r="1264" spans="1:14" ht="18.75" customHeight="1">
      <c r="A1264" s="13"/>
      <c r="B1264" s="13"/>
      <c r="C1264" s="32"/>
      <c r="D1264" s="13"/>
      <c r="E1264" s="14"/>
      <c r="F1264" s="14"/>
      <c r="G1264" s="1"/>
      <c r="H1264" s="1"/>
      <c r="I1264" s="1"/>
      <c r="J1264" s="1"/>
      <c r="K1264" s="1"/>
      <c r="L1264" s="1"/>
      <c r="M1264" s="1"/>
      <c r="N1264" s="1"/>
    </row>
    <row r="1265" spans="1:14" ht="18.75" customHeight="1">
      <c r="A1265" s="13"/>
      <c r="B1265" s="13"/>
      <c r="C1265" s="32"/>
      <c r="D1265" s="13"/>
      <c r="E1265" s="14"/>
      <c r="F1265" s="14"/>
      <c r="G1265" s="1"/>
      <c r="H1265" s="1"/>
      <c r="I1265" s="1"/>
      <c r="J1265" s="1"/>
      <c r="K1265" s="1"/>
      <c r="L1265" s="1"/>
      <c r="M1265" s="1"/>
      <c r="N1265" s="1"/>
    </row>
    <row r="1266" spans="1:14" ht="18.75" customHeight="1">
      <c r="A1266" s="13"/>
      <c r="B1266" s="13"/>
      <c r="C1266" s="32"/>
      <c r="D1266" s="13"/>
      <c r="E1266" s="14"/>
      <c r="F1266" s="14"/>
      <c r="G1266" s="1"/>
      <c r="H1266" s="1"/>
      <c r="I1266" s="1"/>
      <c r="J1266" s="1"/>
      <c r="K1266" s="1"/>
      <c r="L1266" s="1"/>
      <c r="M1266" s="1"/>
      <c r="N1266" s="1"/>
    </row>
    <row r="1267" spans="1:14" ht="18.75" customHeight="1">
      <c r="A1267" s="13"/>
      <c r="B1267" s="13"/>
      <c r="C1267" s="32"/>
      <c r="D1267" s="13"/>
      <c r="E1267" s="14"/>
      <c r="F1267" s="14"/>
      <c r="G1267" s="1"/>
      <c r="H1267" s="1"/>
      <c r="I1267" s="1"/>
      <c r="J1267" s="1"/>
      <c r="K1267" s="1"/>
      <c r="L1267" s="1"/>
      <c r="M1267" s="1"/>
      <c r="N1267" s="1"/>
    </row>
    <row r="1268" spans="1:14" ht="18.75" customHeight="1">
      <c r="A1268" s="13"/>
      <c r="B1268" s="13"/>
      <c r="C1268" s="32"/>
      <c r="D1268" s="13"/>
      <c r="E1268" s="14"/>
      <c r="F1268" s="14"/>
      <c r="G1268" s="1"/>
      <c r="H1268" s="1"/>
      <c r="I1268" s="1"/>
      <c r="J1268" s="1"/>
      <c r="K1268" s="1"/>
      <c r="L1268" s="1"/>
      <c r="M1268" s="1"/>
      <c r="N1268" s="1"/>
    </row>
    <row r="1269" spans="1:14" ht="18.75" customHeight="1">
      <c r="A1269" s="13"/>
      <c r="B1269" s="13"/>
      <c r="C1269" s="32"/>
      <c r="D1269" s="13"/>
      <c r="E1269" s="14"/>
      <c r="F1269" s="14"/>
      <c r="G1269" s="1"/>
      <c r="H1269" s="1"/>
      <c r="I1269" s="1"/>
      <c r="J1269" s="1"/>
      <c r="K1269" s="1"/>
      <c r="L1269" s="1"/>
      <c r="M1269" s="1"/>
      <c r="N1269" s="1"/>
    </row>
    <row r="1270" spans="1:14" ht="18.75" customHeight="1">
      <c r="A1270" s="13"/>
      <c r="B1270" s="13"/>
      <c r="C1270" s="32"/>
      <c r="D1270" s="13"/>
      <c r="E1270" s="14"/>
      <c r="F1270" s="14"/>
      <c r="G1270" s="1"/>
      <c r="H1270" s="1"/>
      <c r="I1270" s="1"/>
      <c r="J1270" s="1"/>
      <c r="K1270" s="1"/>
      <c r="L1270" s="1"/>
      <c r="M1270" s="1"/>
      <c r="N1270" s="1"/>
    </row>
    <row r="1271" spans="1:14" ht="18.75" customHeight="1">
      <c r="A1271" s="13"/>
      <c r="B1271" s="13"/>
      <c r="C1271" s="32"/>
      <c r="D1271" s="13"/>
      <c r="E1271" s="14"/>
      <c r="F1271" s="14"/>
      <c r="G1271" s="1"/>
      <c r="H1271" s="1"/>
      <c r="I1271" s="1"/>
      <c r="J1271" s="1"/>
      <c r="K1271" s="1"/>
      <c r="L1271" s="1"/>
      <c r="M1271" s="1"/>
      <c r="N1271" s="1"/>
    </row>
    <row r="1272" spans="1:14" ht="18.75" customHeight="1">
      <c r="A1272" s="13"/>
      <c r="B1272" s="13"/>
      <c r="C1272" s="32"/>
      <c r="D1272" s="13"/>
      <c r="E1272" s="14"/>
      <c r="F1272" s="14"/>
      <c r="G1272" s="1"/>
      <c r="H1272" s="1"/>
      <c r="I1272" s="1"/>
      <c r="J1272" s="1"/>
      <c r="K1272" s="1"/>
      <c r="L1272" s="1"/>
      <c r="M1272" s="1"/>
      <c r="N1272" s="1"/>
    </row>
    <row r="1273" spans="1:14" ht="18.75" customHeight="1">
      <c r="A1273" s="13"/>
      <c r="B1273" s="13"/>
      <c r="C1273" s="32"/>
      <c r="D1273" s="13"/>
      <c r="E1273" s="14"/>
      <c r="F1273" s="14"/>
      <c r="G1273" s="1"/>
      <c r="H1273" s="1"/>
      <c r="I1273" s="1"/>
      <c r="J1273" s="1"/>
      <c r="K1273" s="1"/>
      <c r="L1273" s="1"/>
      <c r="M1273" s="1"/>
      <c r="N1273" s="1"/>
    </row>
    <row r="1274" spans="1:14" ht="18.75" customHeight="1">
      <c r="A1274" s="13"/>
      <c r="B1274" s="13"/>
      <c r="C1274" s="32"/>
      <c r="D1274" s="13"/>
      <c r="E1274" s="14"/>
      <c r="F1274" s="14"/>
      <c r="G1274" s="1"/>
      <c r="H1274" s="1"/>
      <c r="I1274" s="1"/>
      <c r="J1274" s="1"/>
      <c r="K1274" s="1"/>
      <c r="L1274" s="1"/>
      <c r="M1274" s="1"/>
      <c r="N1274" s="1"/>
    </row>
    <row r="1275" spans="1:14" ht="18.75" customHeight="1">
      <c r="A1275" s="13"/>
      <c r="B1275" s="13"/>
      <c r="C1275" s="32"/>
      <c r="D1275" s="13"/>
      <c r="E1275" s="14"/>
      <c r="F1275" s="14"/>
      <c r="G1275" s="1"/>
      <c r="H1275" s="1"/>
      <c r="I1275" s="1"/>
      <c r="J1275" s="1"/>
      <c r="K1275" s="1"/>
      <c r="L1275" s="1"/>
      <c r="M1275" s="1"/>
      <c r="N1275" s="1"/>
    </row>
    <row r="1276" spans="1:14" ht="18.75" customHeight="1">
      <c r="A1276" s="13"/>
      <c r="B1276" s="13"/>
      <c r="C1276" s="32"/>
      <c r="D1276" s="13"/>
      <c r="E1276" s="14"/>
      <c r="F1276" s="14"/>
      <c r="G1276" s="1"/>
      <c r="H1276" s="1"/>
      <c r="I1276" s="1"/>
      <c r="J1276" s="1"/>
      <c r="K1276" s="1"/>
      <c r="L1276" s="1"/>
      <c r="M1276" s="1"/>
      <c r="N1276" s="1"/>
    </row>
    <row r="1277" spans="1:14" ht="18.75" customHeight="1">
      <c r="A1277" s="13"/>
      <c r="B1277" s="13"/>
      <c r="C1277" s="32"/>
      <c r="D1277" s="13"/>
      <c r="E1277" s="14"/>
      <c r="F1277" s="14"/>
      <c r="G1277" s="1"/>
      <c r="H1277" s="1"/>
      <c r="I1277" s="1"/>
      <c r="J1277" s="1"/>
      <c r="K1277" s="1"/>
      <c r="L1277" s="1"/>
      <c r="M1277" s="1"/>
      <c r="N1277" s="1"/>
    </row>
    <row r="1278" spans="1:14" ht="18.75" customHeight="1">
      <c r="A1278" s="13"/>
      <c r="B1278" s="13"/>
      <c r="C1278" s="32"/>
      <c r="D1278" s="13"/>
      <c r="E1278" s="14"/>
      <c r="F1278" s="14"/>
      <c r="G1278" s="1"/>
      <c r="H1278" s="1"/>
      <c r="I1278" s="1"/>
      <c r="J1278" s="1"/>
      <c r="K1278" s="1"/>
      <c r="L1278" s="1"/>
      <c r="M1278" s="1"/>
      <c r="N1278" s="1"/>
    </row>
    <row r="1279" spans="1:14" ht="18.75" customHeight="1">
      <c r="A1279" s="13"/>
      <c r="B1279" s="13"/>
      <c r="C1279" s="32"/>
      <c r="D1279" s="13"/>
      <c r="E1279" s="14"/>
      <c r="F1279" s="14"/>
      <c r="G1279" s="1"/>
      <c r="H1279" s="1"/>
      <c r="I1279" s="1"/>
      <c r="J1279" s="1"/>
      <c r="K1279" s="1"/>
      <c r="L1279" s="1"/>
      <c r="M1279" s="1"/>
      <c r="N1279" s="1"/>
    </row>
    <row r="1280" spans="1:14" ht="18.75" customHeight="1">
      <c r="A1280" s="13"/>
      <c r="B1280" s="13"/>
      <c r="C1280" s="32"/>
      <c r="D1280" s="13"/>
      <c r="E1280" s="14"/>
      <c r="F1280" s="14"/>
      <c r="G1280" s="1"/>
      <c r="H1280" s="1"/>
      <c r="I1280" s="1"/>
      <c r="J1280" s="1"/>
      <c r="K1280" s="1"/>
      <c r="L1280" s="1"/>
      <c r="M1280" s="1"/>
      <c r="N1280" s="1"/>
    </row>
    <row r="1281" spans="1:14" ht="18.75" customHeight="1">
      <c r="A1281" s="13"/>
      <c r="B1281" s="13"/>
      <c r="C1281" s="32"/>
      <c r="D1281" s="13"/>
      <c r="E1281" s="14"/>
      <c r="F1281" s="14"/>
      <c r="G1281" s="1"/>
      <c r="H1281" s="1"/>
      <c r="I1281" s="1"/>
      <c r="J1281" s="1"/>
      <c r="K1281" s="1"/>
      <c r="L1281" s="1"/>
      <c r="M1281" s="1"/>
      <c r="N1281" s="1"/>
    </row>
    <row r="1282" spans="1:14" ht="18.75" customHeight="1">
      <c r="A1282" s="13"/>
      <c r="B1282" s="13"/>
      <c r="C1282" s="32"/>
      <c r="D1282" s="13"/>
      <c r="E1282" s="14"/>
      <c r="F1282" s="14"/>
      <c r="G1282" s="1"/>
      <c r="H1282" s="1"/>
      <c r="I1282" s="1"/>
      <c r="J1282" s="1"/>
      <c r="K1282" s="1"/>
      <c r="L1282" s="1"/>
      <c r="M1282" s="1"/>
      <c r="N1282" s="1"/>
    </row>
    <row r="1283" spans="1:14" ht="18.75" customHeight="1">
      <c r="A1283" s="13"/>
      <c r="B1283" s="13"/>
      <c r="C1283" s="32"/>
      <c r="D1283" s="13"/>
      <c r="E1283" s="14"/>
      <c r="F1283" s="14"/>
      <c r="G1283" s="1"/>
      <c r="H1283" s="1"/>
      <c r="I1283" s="1"/>
      <c r="J1283" s="1"/>
      <c r="K1283" s="1"/>
      <c r="L1283" s="1"/>
      <c r="M1283" s="1"/>
      <c r="N1283" s="1"/>
    </row>
    <row r="1284" spans="1:14" ht="18.75" customHeight="1">
      <c r="A1284" s="13"/>
      <c r="B1284" s="13"/>
      <c r="C1284" s="32"/>
      <c r="D1284" s="13"/>
      <c r="E1284" s="14"/>
      <c r="F1284" s="14"/>
      <c r="G1284" s="1"/>
      <c r="H1284" s="1"/>
      <c r="I1284" s="1"/>
      <c r="J1284" s="1"/>
      <c r="K1284" s="1"/>
      <c r="L1284" s="1"/>
      <c r="M1284" s="1"/>
      <c r="N1284" s="1"/>
    </row>
    <row r="1285" spans="1:14" ht="18.75" customHeight="1">
      <c r="A1285" s="13"/>
      <c r="B1285" s="13"/>
      <c r="C1285" s="32"/>
      <c r="D1285" s="13"/>
      <c r="E1285" s="14"/>
      <c r="F1285" s="14"/>
      <c r="G1285" s="1"/>
      <c r="H1285" s="1"/>
      <c r="I1285" s="1"/>
      <c r="J1285" s="1"/>
      <c r="K1285" s="1"/>
      <c r="L1285" s="1"/>
      <c r="M1285" s="1"/>
      <c r="N1285" s="1"/>
    </row>
    <row r="1286" spans="1:14" ht="18.75" customHeight="1">
      <c r="A1286" s="13"/>
      <c r="B1286" s="13"/>
      <c r="C1286" s="32"/>
      <c r="D1286" s="13"/>
      <c r="E1286" s="14"/>
      <c r="F1286" s="14"/>
      <c r="G1286" s="1"/>
      <c r="H1286" s="1"/>
      <c r="I1286" s="1"/>
      <c r="J1286" s="1"/>
      <c r="K1286" s="1"/>
      <c r="L1286" s="1"/>
      <c r="M1286" s="1"/>
      <c r="N1286" s="1"/>
    </row>
    <row r="1287" spans="1:14" ht="18.75" customHeight="1">
      <c r="A1287" s="13"/>
      <c r="B1287" s="13"/>
      <c r="C1287" s="32"/>
      <c r="D1287" s="13"/>
      <c r="E1287" s="14"/>
      <c r="F1287" s="14"/>
      <c r="G1287" s="1"/>
      <c r="H1287" s="1"/>
      <c r="I1287" s="1"/>
      <c r="J1287" s="1"/>
      <c r="K1287" s="1"/>
      <c r="L1287" s="1"/>
      <c r="M1287" s="1"/>
      <c r="N1287" s="1"/>
    </row>
    <row r="1288" spans="1:14" ht="18.75" customHeight="1">
      <c r="A1288" s="13"/>
      <c r="B1288" s="13"/>
      <c r="C1288" s="32"/>
      <c r="D1288" s="13"/>
      <c r="E1288" s="14"/>
      <c r="F1288" s="14"/>
      <c r="G1288" s="1"/>
      <c r="H1288" s="1"/>
      <c r="I1288" s="1"/>
      <c r="J1288" s="1"/>
      <c r="K1288" s="1"/>
      <c r="L1288" s="1"/>
      <c r="M1288" s="1"/>
      <c r="N1288" s="1"/>
    </row>
    <row r="1289" spans="1:14" ht="18.75" customHeight="1">
      <c r="A1289" s="13"/>
      <c r="B1289" s="13"/>
      <c r="C1289" s="32"/>
      <c r="D1289" s="13"/>
      <c r="E1289" s="14"/>
      <c r="F1289" s="14"/>
      <c r="G1289" s="1"/>
      <c r="H1289" s="1"/>
      <c r="I1289" s="1"/>
      <c r="J1289" s="1"/>
      <c r="K1289" s="1"/>
      <c r="L1289" s="1"/>
      <c r="M1289" s="1"/>
      <c r="N1289" s="1"/>
    </row>
    <row r="1290" spans="1:14" ht="18.75" customHeight="1">
      <c r="A1290" s="13"/>
      <c r="B1290" s="13"/>
      <c r="C1290" s="32"/>
      <c r="D1290" s="13"/>
      <c r="E1290" s="14"/>
      <c r="F1290" s="14"/>
      <c r="G1290" s="1"/>
      <c r="H1290" s="1"/>
      <c r="I1290" s="1"/>
      <c r="J1290" s="1"/>
      <c r="K1290" s="1"/>
      <c r="L1290" s="1"/>
      <c r="M1290" s="1"/>
      <c r="N1290" s="1"/>
    </row>
    <row r="1291" spans="1:14" ht="18.75" customHeight="1">
      <c r="A1291" s="13"/>
      <c r="B1291" s="13"/>
      <c r="C1291" s="32"/>
      <c r="D1291" s="13"/>
      <c r="E1291" s="14"/>
      <c r="F1291" s="14"/>
      <c r="G1291" s="1"/>
      <c r="H1291" s="1"/>
      <c r="I1291" s="1"/>
      <c r="J1291" s="1"/>
      <c r="K1291" s="1"/>
      <c r="L1291" s="1"/>
      <c r="M1291" s="1"/>
      <c r="N1291" s="1"/>
    </row>
    <row r="1292" spans="1:14" ht="18.75" customHeight="1">
      <c r="A1292" s="13"/>
      <c r="B1292" s="13"/>
      <c r="C1292" s="32"/>
      <c r="D1292" s="13"/>
      <c r="E1292" s="14"/>
      <c r="F1292" s="14"/>
      <c r="G1292" s="1"/>
      <c r="H1292" s="1"/>
      <c r="I1292" s="1"/>
      <c r="J1292" s="1"/>
      <c r="K1292" s="1"/>
      <c r="L1292" s="1"/>
      <c r="M1292" s="1"/>
      <c r="N1292" s="1"/>
    </row>
    <row r="1293" spans="1:14" ht="18.75" customHeight="1">
      <c r="A1293" s="13"/>
      <c r="B1293" s="13"/>
      <c r="C1293" s="32"/>
      <c r="D1293" s="13"/>
      <c r="E1293" s="14"/>
      <c r="F1293" s="14"/>
      <c r="G1293" s="1"/>
      <c r="H1293" s="1"/>
      <c r="I1293" s="1"/>
      <c r="J1293" s="1"/>
      <c r="K1293" s="1"/>
      <c r="L1293" s="1"/>
      <c r="M1293" s="1"/>
      <c r="N1293" s="1"/>
    </row>
    <row r="1294" spans="1:14" ht="18.75" customHeight="1">
      <c r="A1294" s="13"/>
      <c r="B1294" s="13"/>
      <c r="C1294" s="32"/>
      <c r="D1294" s="13"/>
      <c r="E1294" s="14"/>
      <c r="F1294" s="14"/>
      <c r="G1294" s="1"/>
      <c r="H1294" s="1"/>
      <c r="I1294" s="1"/>
      <c r="J1294" s="1"/>
      <c r="K1294" s="1"/>
      <c r="L1294" s="1"/>
      <c r="M1294" s="1"/>
      <c r="N1294" s="1"/>
    </row>
    <row r="1295" spans="1:14" ht="18.75" customHeight="1">
      <c r="A1295" s="13"/>
      <c r="B1295" s="13"/>
      <c r="C1295" s="32"/>
      <c r="D1295" s="13"/>
      <c r="E1295" s="14"/>
      <c r="F1295" s="14"/>
      <c r="G1295" s="1"/>
      <c r="H1295" s="1"/>
      <c r="I1295" s="1"/>
      <c r="J1295" s="1"/>
      <c r="K1295" s="1"/>
      <c r="L1295" s="1"/>
      <c r="M1295" s="1"/>
      <c r="N1295" s="1"/>
    </row>
    <row r="1296" spans="1:14" ht="18.75" customHeight="1">
      <c r="A1296" s="13"/>
      <c r="B1296" s="13"/>
      <c r="C1296" s="32"/>
      <c r="D1296" s="13"/>
      <c r="E1296" s="14"/>
      <c r="F1296" s="14"/>
      <c r="G1296" s="1"/>
      <c r="H1296" s="1"/>
      <c r="I1296" s="1"/>
      <c r="J1296" s="1"/>
      <c r="K1296" s="1"/>
      <c r="L1296" s="1"/>
      <c r="M1296" s="1"/>
      <c r="N1296" s="1"/>
    </row>
    <row r="1297" spans="1:14" ht="18.75" customHeight="1">
      <c r="A1297" s="13"/>
      <c r="B1297" s="13"/>
      <c r="C1297" s="32"/>
      <c r="D1297" s="13"/>
      <c r="E1297" s="14"/>
      <c r="F1297" s="14"/>
      <c r="G1297" s="1"/>
      <c r="H1297" s="1"/>
      <c r="I1297" s="1"/>
      <c r="J1297" s="1"/>
      <c r="K1297" s="1"/>
      <c r="L1297" s="1"/>
      <c r="M1297" s="1"/>
      <c r="N1297" s="1"/>
    </row>
    <row r="1298" spans="1:14" ht="18.75" customHeight="1">
      <c r="A1298" s="13"/>
      <c r="B1298" s="13"/>
      <c r="C1298" s="32"/>
      <c r="D1298" s="13"/>
      <c r="E1298" s="14"/>
      <c r="F1298" s="14"/>
      <c r="G1298" s="1"/>
      <c r="H1298" s="1"/>
      <c r="I1298" s="1"/>
      <c r="J1298" s="1"/>
      <c r="K1298" s="1"/>
      <c r="L1298" s="1"/>
      <c r="M1298" s="1"/>
      <c r="N1298" s="1"/>
    </row>
    <row r="1299" spans="1:14" ht="18.75" customHeight="1">
      <c r="A1299" s="13"/>
      <c r="B1299" s="13"/>
      <c r="C1299" s="32"/>
      <c r="D1299" s="13"/>
      <c r="E1299" s="14"/>
      <c r="F1299" s="14"/>
      <c r="G1299" s="1"/>
      <c r="H1299" s="1"/>
      <c r="I1299" s="1"/>
      <c r="J1299" s="1"/>
      <c r="K1299" s="1"/>
      <c r="L1299" s="1"/>
      <c r="M1299" s="1"/>
      <c r="N1299" s="1"/>
    </row>
    <row r="1300" spans="1:14" ht="18.75" customHeight="1">
      <c r="A1300" s="13"/>
      <c r="B1300" s="13"/>
      <c r="C1300" s="32"/>
      <c r="D1300" s="13"/>
      <c r="E1300" s="14"/>
      <c r="F1300" s="14"/>
      <c r="G1300" s="1"/>
      <c r="H1300" s="1"/>
      <c r="I1300" s="1"/>
      <c r="J1300" s="1"/>
      <c r="K1300" s="1"/>
      <c r="L1300" s="1"/>
      <c r="M1300" s="1"/>
      <c r="N1300" s="1"/>
    </row>
    <row r="1301" spans="1:14" ht="18.75" customHeight="1">
      <c r="A1301" s="13"/>
      <c r="B1301" s="13"/>
      <c r="C1301" s="32"/>
      <c r="D1301" s="13"/>
      <c r="E1301" s="14"/>
      <c r="F1301" s="14"/>
      <c r="G1301" s="1"/>
      <c r="H1301" s="1"/>
      <c r="I1301" s="1"/>
      <c r="J1301" s="1"/>
      <c r="K1301" s="1"/>
      <c r="L1301" s="1"/>
      <c r="M1301" s="1"/>
      <c r="N1301" s="1"/>
    </row>
    <row r="1302" spans="1:14" ht="18.75" customHeight="1">
      <c r="A1302" s="13"/>
      <c r="B1302" s="13"/>
      <c r="C1302" s="32"/>
      <c r="D1302" s="13"/>
      <c r="E1302" s="14"/>
      <c r="F1302" s="14"/>
      <c r="G1302" s="1"/>
      <c r="H1302" s="1"/>
      <c r="I1302" s="1"/>
      <c r="J1302" s="1"/>
      <c r="K1302" s="1"/>
      <c r="L1302" s="1"/>
      <c r="M1302" s="1"/>
      <c r="N1302" s="1"/>
    </row>
    <row r="1303" spans="1:14" ht="18.75" customHeight="1">
      <c r="A1303" s="13"/>
      <c r="B1303" s="13"/>
      <c r="C1303" s="32"/>
      <c r="D1303" s="13"/>
      <c r="E1303" s="14"/>
      <c r="F1303" s="14"/>
      <c r="G1303" s="1"/>
      <c r="H1303" s="1"/>
      <c r="I1303" s="1"/>
      <c r="J1303" s="1"/>
      <c r="K1303" s="1"/>
      <c r="L1303" s="1"/>
      <c r="M1303" s="1"/>
      <c r="N1303" s="1"/>
    </row>
    <row r="1304" spans="1:14" ht="18.75" customHeight="1">
      <c r="A1304" s="13"/>
      <c r="B1304" s="13"/>
      <c r="C1304" s="32"/>
      <c r="D1304" s="13"/>
      <c r="E1304" s="14"/>
      <c r="F1304" s="14"/>
      <c r="G1304" s="1"/>
      <c r="H1304" s="1"/>
      <c r="I1304" s="1"/>
      <c r="J1304" s="1"/>
      <c r="K1304" s="1"/>
      <c r="L1304" s="1"/>
      <c r="M1304" s="1"/>
      <c r="N1304" s="1"/>
    </row>
    <row r="1305" spans="1:14" ht="18.75" customHeight="1">
      <c r="A1305" s="13"/>
      <c r="B1305" s="13"/>
      <c r="C1305" s="32"/>
      <c r="D1305" s="13"/>
      <c r="E1305" s="14"/>
      <c r="F1305" s="14"/>
      <c r="G1305" s="1"/>
      <c r="H1305" s="1"/>
      <c r="I1305" s="1"/>
      <c r="J1305" s="1"/>
      <c r="K1305" s="1"/>
      <c r="L1305" s="1"/>
      <c r="M1305" s="1"/>
      <c r="N1305" s="1"/>
    </row>
    <row r="1306" spans="1:14" ht="18.75" customHeight="1">
      <c r="A1306" s="13"/>
      <c r="B1306" s="13"/>
      <c r="C1306" s="32"/>
      <c r="D1306" s="13"/>
      <c r="E1306" s="14"/>
      <c r="F1306" s="14"/>
      <c r="G1306" s="1"/>
      <c r="H1306" s="1"/>
      <c r="I1306" s="1"/>
      <c r="J1306" s="1"/>
      <c r="K1306" s="1"/>
      <c r="L1306" s="1"/>
      <c r="M1306" s="1"/>
      <c r="N1306" s="1"/>
    </row>
    <row r="1307" spans="1:14" ht="18.75" customHeight="1">
      <c r="A1307" s="13"/>
      <c r="B1307" s="13"/>
      <c r="C1307" s="32"/>
      <c r="D1307" s="13"/>
      <c r="E1307" s="14"/>
      <c r="F1307" s="14"/>
      <c r="G1307" s="1"/>
      <c r="H1307" s="1"/>
      <c r="I1307" s="1"/>
      <c r="J1307" s="1"/>
      <c r="K1307" s="1"/>
      <c r="L1307" s="1"/>
      <c r="M1307" s="1"/>
      <c r="N1307" s="1"/>
    </row>
    <row r="1308" spans="1:14" ht="18.75" customHeight="1">
      <c r="A1308" s="13"/>
      <c r="B1308" s="13"/>
      <c r="C1308" s="32"/>
      <c r="D1308" s="13"/>
      <c r="E1308" s="14"/>
      <c r="F1308" s="14"/>
      <c r="G1308" s="1"/>
      <c r="H1308" s="1"/>
      <c r="I1308" s="1"/>
      <c r="J1308" s="1"/>
      <c r="K1308" s="1"/>
      <c r="L1308" s="1"/>
      <c r="M1308" s="1"/>
      <c r="N1308" s="1"/>
    </row>
    <row r="1309" spans="1:14" ht="18.75" customHeight="1">
      <c r="A1309" s="13"/>
      <c r="B1309" s="13"/>
      <c r="C1309" s="32"/>
      <c r="D1309" s="13"/>
      <c r="E1309" s="14"/>
      <c r="F1309" s="14"/>
      <c r="G1309" s="1"/>
      <c r="H1309" s="1"/>
      <c r="I1309" s="1"/>
      <c r="J1309" s="1"/>
      <c r="K1309" s="1"/>
      <c r="L1309" s="1"/>
      <c r="M1309" s="1"/>
      <c r="N1309" s="1"/>
    </row>
    <row r="1310" spans="1:14" ht="18.75" customHeight="1">
      <c r="A1310" s="13"/>
      <c r="B1310" s="13"/>
      <c r="C1310" s="32"/>
      <c r="D1310" s="13"/>
      <c r="E1310" s="14"/>
      <c r="F1310" s="14"/>
      <c r="G1310" s="1"/>
      <c r="H1310" s="1"/>
      <c r="I1310" s="1"/>
      <c r="J1310" s="1"/>
      <c r="K1310" s="1"/>
      <c r="L1310" s="1"/>
      <c r="M1310" s="1"/>
      <c r="N1310" s="1"/>
    </row>
    <row r="1311" spans="1:14" ht="18.75" customHeight="1">
      <c r="A1311" s="13"/>
      <c r="B1311" s="13"/>
      <c r="C1311" s="32"/>
      <c r="D1311" s="13"/>
      <c r="E1311" s="14"/>
      <c r="F1311" s="14"/>
      <c r="G1311" s="1"/>
      <c r="H1311" s="1"/>
      <c r="I1311" s="1"/>
      <c r="J1311" s="1"/>
      <c r="K1311" s="1"/>
      <c r="L1311" s="1"/>
      <c r="M1311" s="1"/>
      <c r="N1311" s="1"/>
    </row>
    <row r="1312" spans="1:14" ht="18.75" customHeight="1">
      <c r="A1312" s="13"/>
      <c r="B1312" s="13"/>
      <c r="C1312" s="32"/>
      <c r="D1312" s="13"/>
      <c r="E1312" s="14"/>
      <c r="F1312" s="14"/>
      <c r="G1312" s="1"/>
      <c r="H1312" s="1"/>
      <c r="I1312" s="1"/>
      <c r="J1312" s="1"/>
      <c r="K1312" s="1"/>
      <c r="L1312" s="1"/>
      <c r="M1312" s="1"/>
      <c r="N1312" s="1"/>
    </row>
    <row r="1313" spans="1:14" ht="18.75" customHeight="1">
      <c r="A1313" s="13"/>
      <c r="B1313" s="13"/>
      <c r="C1313" s="32"/>
      <c r="D1313" s="13"/>
      <c r="E1313" s="14"/>
      <c r="F1313" s="14"/>
      <c r="G1313" s="1"/>
      <c r="H1313" s="1"/>
      <c r="I1313" s="1"/>
      <c r="J1313" s="1"/>
      <c r="K1313" s="1"/>
      <c r="L1313" s="1"/>
      <c r="M1313" s="1"/>
      <c r="N1313" s="1"/>
    </row>
    <row r="1314" spans="1:14" ht="18.75" customHeight="1">
      <c r="A1314" s="13"/>
      <c r="B1314" s="13"/>
      <c r="C1314" s="32"/>
      <c r="D1314" s="13"/>
      <c r="E1314" s="14"/>
      <c r="F1314" s="14"/>
      <c r="G1314" s="1"/>
      <c r="H1314" s="1"/>
      <c r="I1314" s="1"/>
      <c r="J1314" s="1"/>
      <c r="K1314" s="1"/>
      <c r="L1314" s="1"/>
      <c r="M1314" s="1"/>
      <c r="N1314" s="1"/>
    </row>
    <row r="1315" spans="1:14" ht="18.75" customHeight="1">
      <c r="A1315" s="13"/>
      <c r="B1315" s="13"/>
      <c r="C1315" s="32"/>
      <c r="D1315" s="13"/>
      <c r="E1315" s="14"/>
      <c r="F1315" s="14"/>
      <c r="G1315" s="1"/>
      <c r="H1315" s="1"/>
      <c r="I1315" s="1"/>
      <c r="J1315" s="1"/>
      <c r="K1315" s="1"/>
      <c r="L1315" s="1"/>
      <c r="M1315" s="1"/>
      <c r="N1315" s="1"/>
    </row>
    <row r="1316" spans="1:14" ht="18.75" customHeight="1">
      <c r="A1316" s="13"/>
      <c r="B1316" s="13"/>
      <c r="C1316" s="32"/>
      <c r="D1316" s="13"/>
      <c r="E1316" s="14"/>
      <c r="F1316" s="14"/>
      <c r="G1316" s="1"/>
      <c r="H1316" s="1"/>
      <c r="I1316" s="1"/>
      <c r="J1316" s="1"/>
      <c r="K1316" s="1"/>
      <c r="L1316" s="1"/>
      <c r="M1316" s="1"/>
      <c r="N1316" s="1"/>
    </row>
    <row r="1317" spans="1:14" ht="18.75" customHeight="1">
      <c r="A1317" s="13"/>
      <c r="B1317" s="13"/>
      <c r="C1317" s="32"/>
      <c r="D1317" s="13"/>
      <c r="E1317" s="14"/>
      <c r="F1317" s="14"/>
      <c r="G1317" s="1"/>
      <c r="H1317" s="1"/>
      <c r="I1317" s="1"/>
      <c r="J1317" s="1"/>
      <c r="K1317" s="1"/>
      <c r="L1317" s="1"/>
      <c r="M1317" s="1"/>
      <c r="N1317" s="1"/>
    </row>
    <row r="1318" spans="1:14" ht="18.75" customHeight="1">
      <c r="A1318" s="13"/>
      <c r="B1318" s="13"/>
      <c r="C1318" s="32"/>
      <c r="D1318" s="13"/>
      <c r="E1318" s="14"/>
      <c r="F1318" s="14"/>
      <c r="G1318" s="1"/>
      <c r="H1318" s="1"/>
      <c r="I1318" s="1"/>
      <c r="J1318" s="1"/>
      <c r="K1318" s="1"/>
      <c r="L1318" s="1"/>
      <c r="M1318" s="1"/>
      <c r="N1318" s="1"/>
    </row>
    <row r="1319" spans="1:14" ht="18.75" customHeight="1">
      <c r="A1319" s="13"/>
      <c r="B1319" s="13"/>
      <c r="C1319" s="32"/>
      <c r="D1319" s="13"/>
      <c r="E1319" s="14"/>
      <c r="F1319" s="14"/>
      <c r="G1319" s="1"/>
      <c r="H1319" s="1"/>
      <c r="I1319" s="1"/>
      <c r="J1319" s="1"/>
      <c r="K1319" s="1"/>
      <c r="L1319" s="1"/>
      <c r="M1319" s="1"/>
      <c r="N1319" s="1"/>
    </row>
    <row r="1320" spans="1:14" ht="18.75" customHeight="1">
      <c r="A1320" s="13"/>
      <c r="B1320" s="13"/>
      <c r="C1320" s="32"/>
      <c r="D1320" s="13"/>
      <c r="E1320" s="14"/>
      <c r="F1320" s="14"/>
      <c r="G1320" s="1"/>
      <c r="H1320" s="1"/>
      <c r="I1320" s="1"/>
      <c r="J1320" s="1"/>
      <c r="K1320" s="1"/>
      <c r="L1320" s="1"/>
      <c r="M1320" s="1"/>
      <c r="N1320" s="1"/>
    </row>
    <row r="1321" spans="1:14" ht="18.75" customHeight="1">
      <c r="A1321" s="13"/>
      <c r="B1321" s="13"/>
      <c r="C1321" s="32"/>
      <c r="D1321" s="13"/>
      <c r="E1321" s="14"/>
      <c r="F1321" s="14"/>
      <c r="G1321" s="1"/>
      <c r="H1321" s="1"/>
      <c r="I1321" s="1"/>
      <c r="J1321" s="1"/>
      <c r="K1321" s="1"/>
      <c r="L1321" s="1"/>
      <c r="M1321" s="1"/>
      <c r="N1321" s="1"/>
    </row>
    <row r="1322" spans="1:14" ht="18.75" customHeight="1">
      <c r="A1322" s="13"/>
      <c r="B1322" s="13"/>
      <c r="C1322" s="32"/>
      <c r="D1322" s="13"/>
      <c r="E1322" s="14"/>
      <c r="F1322" s="14"/>
      <c r="G1322" s="1"/>
      <c r="H1322" s="1"/>
      <c r="I1322" s="1"/>
      <c r="J1322" s="1"/>
      <c r="K1322" s="1"/>
      <c r="L1322" s="1"/>
      <c r="M1322" s="1"/>
      <c r="N1322" s="1"/>
    </row>
    <row r="1323" spans="1:14" ht="18.75" customHeight="1">
      <c r="A1323" s="13"/>
      <c r="B1323" s="13"/>
      <c r="C1323" s="32"/>
      <c r="D1323" s="13"/>
      <c r="E1323" s="14"/>
      <c r="F1323" s="14"/>
      <c r="G1323" s="1"/>
      <c r="H1323" s="1"/>
      <c r="I1323" s="1"/>
      <c r="J1323" s="1"/>
      <c r="K1323" s="1"/>
      <c r="L1323" s="1"/>
      <c r="M1323" s="1"/>
      <c r="N1323" s="1"/>
    </row>
    <row r="1324" spans="1:14" ht="18.75" customHeight="1">
      <c r="A1324" s="13"/>
      <c r="B1324" s="13"/>
      <c r="C1324" s="32"/>
      <c r="D1324" s="13"/>
      <c r="E1324" s="14"/>
      <c r="F1324" s="14"/>
      <c r="G1324" s="1"/>
      <c r="H1324" s="1"/>
      <c r="I1324" s="1"/>
      <c r="J1324" s="1"/>
      <c r="K1324" s="1"/>
      <c r="L1324" s="1"/>
      <c r="M1324" s="1"/>
      <c r="N1324" s="1"/>
    </row>
    <row r="1325" spans="1:14" ht="18.75" customHeight="1">
      <c r="A1325" s="13"/>
      <c r="B1325" s="13"/>
      <c r="C1325" s="32"/>
      <c r="D1325" s="13"/>
      <c r="E1325" s="14"/>
      <c r="F1325" s="14"/>
      <c r="G1325" s="1"/>
      <c r="H1325" s="1"/>
      <c r="I1325" s="1"/>
      <c r="J1325" s="1"/>
      <c r="K1325" s="1"/>
      <c r="L1325" s="1"/>
      <c r="M1325" s="1"/>
      <c r="N1325" s="1"/>
    </row>
    <row r="1326" spans="1:14" ht="18.75" customHeight="1">
      <c r="A1326" s="13"/>
      <c r="B1326" s="13"/>
      <c r="C1326" s="32"/>
      <c r="D1326" s="13"/>
      <c r="E1326" s="14"/>
      <c r="F1326" s="14"/>
      <c r="G1326" s="1"/>
      <c r="H1326" s="1"/>
      <c r="I1326" s="1"/>
      <c r="J1326" s="1"/>
      <c r="K1326" s="1"/>
      <c r="L1326" s="1"/>
      <c r="M1326" s="1"/>
      <c r="N1326" s="1"/>
    </row>
    <row r="1327" spans="1:14" ht="18.75" customHeight="1">
      <c r="A1327" s="13"/>
      <c r="B1327" s="13"/>
      <c r="C1327" s="32"/>
      <c r="D1327" s="13"/>
      <c r="E1327" s="14"/>
      <c r="F1327" s="14"/>
      <c r="G1327" s="1"/>
      <c r="H1327" s="1"/>
      <c r="I1327" s="1"/>
      <c r="J1327" s="1"/>
      <c r="K1327" s="1"/>
      <c r="L1327" s="1"/>
      <c r="M1327" s="1"/>
      <c r="N1327" s="1"/>
    </row>
    <row r="1328" spans="1:14" ht="18.75" customHeight="1">
      <c r="A1328" s="13"/>
      <c r="B1328" s="13"/>
      <c r="C1328" s="32"/>
      <c r="D1328" s="13"/>
      <c r="E1328" s="14"/>
      <c r="F1328" s="14"/>
      <c r="G1328" s="1"/>
      <c r="H1328" s="1"/>
      <c r="I1328" s="1"/>
      <c r="J1328" s="1"/>
      <c r="K1328" s="1"/>
      <c r="L1328" s="1"/>
      <c r="M1328" s="1"/>
      <c r="N1328" s="1"/>
    </row>
    <row r="1329" spans="1:14" ht="18.75" customHeight="1">
      <c r="A1329" s="13"/>
      <c r="B1329" s="13"/>
      <c r="C1329" s="32"/>
      <c r="D1329" s="13"/>
      <c r="E1329" s="14"/>
      <c r="F1329" s="14"/>
      <c r="G1329" s="1"/>
      <c r="H1329" s="1"/>
      <c r="I1329" s="1"/>
      <c r="J1329" s="1"/>
      <c r="K1329" s="1"/>
      <c r="L1329" s="1"/>
      <c r="M1329" s="1"/>
      <c r="N1329" s="1"/>
    </row>
    <row r="1330" spans="1:14" ht="18.75" customHeight="1">
      <c r="A1330" s="13"/>
      <c r="B1330" s="13"/>
      <c r="C1330" s="32"/>
      <c r="D1330" s="13"/>
      <c r="E1330" s="14"/>
      <c r="F1330" s="14"/>
      <c r="G1330" s="1"/>
      <c r="H1330" s="1"/>
      <c r="I1330" s="1"/>
      <c r="J1330" s="1"/>
      <c r="K1330" s="1"/>
      <c r="L1330" s="1"/>
      <c r="M1330" s="1"/>
      <c r="N1330" s="1"/>
    </row>
    <row r="1331" spans="1:14" ht="18.75" customHeight="1">
      <c r="A1331" s="13"/>
      <c r="B1331" s="13"/>
      <c r="C1331" s="32"/>
      <c r="D1331" s="13"/>
      <c r="E1331" s="14"/>
      <c r="F1331" s="14"/>
      <c r="G1331" s="1"/>
      <c r="H1331" s="1"/>
      <c r="I1331" s="1"/>
      <c r="J1331" s="1"/>
      <c r="K1331" s="1"/>
      <c r="L1331" s="1"/>
      <c r="M1331" s="1"/>
      <c r="N1331" s="1"/>
    </row>
    <row r="1332" spans="1:14" ht="18.75" customHeight="1">
      <c r="A1332" s="13"/>
      <c r="B1332" s="13"/>
      <c r="C1332" s="32"/>
      <c r="D1332" s="13"/>
      <c r="E1332" s="14"/>
      <c r="F1332" s="14"/>
      <c r="G1332" s="1"/>
      <c r="H1332" s="1"/>
      <c r="I1332" s="1"/>
      <c r="J1332" s="1"/>
      <c r="K1332" s="1"/>
      <c r="L1332" s="1"/>
      <c r="M1332" s="1"/>
      <c r="N1332" s="1"/>
    </row>
    <row r="1333" spans="1:14" ht="18.75" customHeight="1">
      <c r="A1333" s="13"/>
      <c r="B1333" s="13"/>
      <c r="C1333" s="32"/>
      <c r="D1333" s="13"/>
      <c r="E1333" s="14"/>
      <c r="F1333" s="14"/>
      <c r="G1333" s="1"/>
      <c r="H1333" s="1"/>
      <c r="I1333" s="1"/>
      <c r="J1333" s="1"/>
      <c r="K1333" s="1"/>
      <c r="L1333" s="1"/>
      <c r="M1333" s="1"/>
      <c r="N1333" s="1"/>
    </row>
    <row r="1334" spans="1:14" ht="18.75" customHeight="1">
      <c r="A1334" s="13"/>
      <c r="B1334" s="13"/>
      <c r="C1334" s="32"/>
      <c r="D1334" s="13"/>
      <c r="E1334" s="14"/>
      <c r="F1334" s="14"/>
      <c r="G1334" s="1"/>
      <c r="H1334" s="1"/>
      <c r="I1334" s="1"/>
      <c r="J1334" s="1"/>
      <c r="K1334" s="1"/>
      <c r="L1334" s="1"/>
      <c r="M1334" s="1"/>
      <c r="N1334" s="1"/>
    </row>
    <row r="1335" spans="1:14" ht="18.75" customHeight="1">
      <c r="A1335" s="13"/>
      <c r="B1335" s="13"/>
      <c r="C1335" s="32"/>
      <c r="D1335" s="13"/>
      <c r="E1335" s="14"/>
      <c r="F1335" s="14"/>
      <c r="G1335" s="1"/>
      <c r="H1335" s="1"/>
      <c r="I1335" s="1"/>
      <c r="J1335" s="1"/>
      <c r="K1335" s="1"/>
      <c r="L1335" s="1"/>
      <c r="M1335" s="1"/>
      <c r="N1335" s="1"/>
    </row>
    <row r="1336" spans="1:14" ht="18.75" customHeight="1">
      <c r="A1336" s="13"/>
      <c r="B1336" s="13"/>
      <c r="C1336" s="32"/>
      <c r="D1336" s="13"/>
      <c r="E1336" s="14"/>
      <c r="F1336" s="14"/>
      <c r="G1336" s="1"/>
      <c r="H1336" s="1"/>
      <c r="I1336" s="1"/>
      <c r="J1336" s="1"/>
      <c r="K1336" s="1"/>
      <c r="L1336" s="1"/>
      <c r="M1336" s="1"/>
      <c r="N1336" s="1"/>
    </row>
    <row r="1337" spans="1:14" ht="18.75" customHeight="1">
      <c r="A1337" s="13"/>
      <c r="B1337" s="13"/>
      <c r="C1337" s="32"/>
      <c r="D1337" s="13"/>
      <c r="E1337" s="14"/>
      <c r="F1337" s="14"/>
      <c r="G1337" s="1"/>
      <c r="H1337" s="1"/>
      <c r="I1337" s="1"/>
      <c r="J1337" s="1"/>
      <c r="K1337" s="1"/>
      <c r="L1337" s="1"/>
      <c r="M1337" s="1"/>
      <c r="N1337" s="1"/>
    </row>
    <row r="1338" spans="1:14" ht="18.75" customHeight="1">
      <c r="A1338" s="13"/>
      <c r="B1338" s="13"/>
      <c r="C1338" s="32"/>
      <c r="D1338" s="13"/>
      <c r="E1338" s="14"/>
      <c r="F1338" s="14"/>
      <c r="G1338" s="1"/>
      <c r="H1338" s="1"/>
      <c r="I1338" s="1"/>
      <c r="J1338" s="1"/>
      <c r="K1338" s="1"/>
      <c r="L1338" s="1"/>
      <c r="M1338" s="1"/>
      <c r="N1338" s="1"/>
    </row>
    <row r="1339" spans="1:14" ht="18.75" customHeight="1">
      <c r="A1339" s="13"/>
      <c r="B1339" s="13"/>
      <c r="C1339" s="32"/>
      <c r="D1339" s="13"/>
      <c r="E1339" s="14"/>
      <c r="F1339" s="14"/>
      <c r="G1339" s="1"/>
      <c r="H1339" s="1"/>
      <c r="I1339" s="1"/>
      <c r="J1339" s="1"/>
      <c r="K1339" s="1"/>
      <c r="L1339" s="1"/>
      <c r="M1339" s="1"/>
      <c r="N1339" s="1"/>
    </row>
    <row r="1340" spans="1:14" ht="18.75" customHeight="1">
      <c r="A1340" s="13"/>
      <c r="B1340" s="13"/>
      <c r="C1340" s="32"/>
      <c r="D1340" s="13"/>
      <c r="E1340" s="14"/>
      <c r="F1340" s="14"/>
      <c r="G1340" s="1"/>
      <c r="H1340" s="1"/>
      <c r="I1340" s="1"/>
      <c r="J1340" s="1"/>
      <c r="K1340" s="1"/>
      <c r="L1340" s="1"/>
      <c r="M1340" s="1"/>
      <c r="N1340" s="1"/>
    </row>
    <row r="1341" spans="1:14" ht="18.75" customHeight="1">
      <c r="A1341" s="13"/>
      <c r="B1341" s="13"/>
      <c r="C1341" s="32"/>
      <c r="D1341" s="13"/>
      <c r="E1341" s="14"/>
      <c r="F1341" s="14"/>
      <c r="G1341" s="1"/>
      <c r="H1341" s="1"/>
      <c r="I1341" s="1"/>
      <c r="J1341" s="1"/>
      <c r="K1341" s="1"/>
      <c r="L1341" s="1"/>
      <c r="M1341" s="1"/>
      <c r="N1341" s="1"/>
    </row>
    <row r="1342" spans="1:14" ht="18.75" customHeight="1">
      <c r="A1342" s="13"/>
      <c r="B1342" s="13"/>
      <c r="C1342" s="32"/>
      <c r="D1342" s="13"/>
      <c r="E1342" s="14"/>
      <c r="F1342" s="14"/>
      <c r="G1342" s="1"/>
      <c r="H1342" s="1"/>
      <c r="I1342" s="1"/>
      <c r="J1342" s="1"/>
      <c r="K1342" s="1"/>
      <c r="L1342" s="1"/>
      <c r="M1342" s="1"/>
      <c r="N1342" s="1"/>
    </row>
    <row r="1343" spans="1:14" ht="18.75" customHeight="1">
      <c r="A1343" s="13"/>
      <c r="B1343" s="13"/>
      <c r="C1343" s="32"/>
      <c r="D1343" s="13"/>
      <c r="E1343" s="14"/>
      <c r="F1343" s="14"/>
      <c r="G1343" s="1"/>
      <c r="H1343" s="1"/>
      <c r="I1343" s="1"/>
      <c r="J1343" s="1"/>
      <c r="K1343" s="1"/>
      <c r="L1343" s="1"/>
      <c r="M1343" s="1"/>
      <c r="N1343" s="1"/>
    </row>
    <row r="1344" spans="1:14" ht="18.75" customHeight="1">
      <c r="A1344" s="13"/>
      <c r="B1344" s="13"/>
      <c r="C1344" s="32"/>
      <c r="D1344" s="13"/>
      <c r="E1344" s="14"/>
      <c r="F1344" s="14"/>
      <c r="G1344" s="1"/>
      <c r="H1344" s="1"/>
      <c r="I1344" s="1"/>
      <c r="J1344" s="1"/>
      <c r="K1344" s="1"/>
      <c r="L1344" s="1"/>
      <c r="M1344" s="1"/>
      <c r="N1344" s="1"/>
    </row>
    <row r="1345" spans="1:14" ht="18.75" customHeight="1">
      <c r="A1345" s="13"/>
      <c r="B1345" s="13"/>
      <c r="C1345" s="32"/>
      <c r="D1345" s="13"/>
      <c r="E1345" s="14"/>
      <c r="F1345" s="14"/>
      <c r="G1345" s="1"/>
      <c r="H1345" s="1"/>
      <c r="I1345" s="1"/>
      <c r="J1345" s="1"/>
      <c r="K1345" s="1"/>
      <c r="L1345" s="1"/>
      <c r="M1345" s="1"/>
      <c r="N1345" s="1"/>
    </row>
    <row r="1346" spans="1:14" ht="18.75" customHeight="1">
      <c r="A1346" s="13"/>
      <c r="B1346" s="13"/>
      <c r="C1346" s="32"/>
      <c r="D1346" s="13"/>
      <c r="E1346" s="14"/>
      <c r="F1346" s="14"/>
      <c r="G1346" s="1"/>
      <c r="H1346" s="1"/>
      <c r="I1346" s="1"/>
      <c r="J1346" s="1"/>
      <c r="K1346" s="1"/>
      <c r="L1346" s="1"/>
      <c r="M1346" s="1"/>
      <c r="N1346" s="1"/>
    </row>
    <row r="1347" spans="1:14" ht="18.75" customHeight="1">
      <c r="A1347" s="13"/>
      <c r="B1347" s="13"/>
      <c r="C1347" s="32"/>
      <c r="D1347" s="13"/>
      <c r="E1347" s="14"/>
      <c r="F1347" s="14"/>
      <c r="G1347" s="1"/>
      <c r="H1347" s="1"/>
      <c r="I1347" s="1"/>
      <c r="J1347" s="1"/>
      <c r="K1347" s="1"/>
      <c r="L1347" s="1"/>
      <c r="M1347" s="1"/>
      <c r="N1347" s="1"/>
    </row>
    <row r="1348" spans="1:14" ht="18.75" customHeight="1">
      <c r="A1348" s="13"/>
      <c r="B1348" s="13"/>
      <c r="C1348" s="32"/>
      <c r="D1348" s="13"/>
      <c r="E1348" s="14"/>
      <c r="F1348" s="14"/>
      <c r="G1348" s="1"/>
      <c r="H1348" s="1"/>
      <c r="I1348" s="1"/>
      <c r="J1348" s="1"/>
      <c r="K1348" s="1"/>
      <c r="L1348" s="1"/>
      <c r="M1348" s="1"/>
      <c r="N1348" s="1"/>
    </row>
    <row r="1349" spans="1:14" ht="18.75" customHeight="1">
      <c r="A1349" s="13"/>
      <c r="B1349" s="13"/>
      <c r="C1349" s="32"/>
      <c r="D1349" s="13"/>
      <c r="E1349" s="14"/>
      <c r="F1349" s="14"/>
      <c r="G1349" s="1"/>
      <c r="H1349" s="1"/>
      <c r="I1349" s="1"/>
      <c r="J1349" s="1"/>
      <c r="K1349" s="1"/>
      <c r="L1349" s="1"/>
      <c r="M1349" s="1"/>
      <c r="N1349" s="1"/>
    </row>
    <row r="1350" spans="1:14" ht="18.75" customHeight="1">
      <c r="A1350" s="13"/>
      <c r="B1350" s="13"/>
      <c r="C1350" s="32"/>
      <c r="D1350" s="13"/>
      <c r="E1350" s="14"/>
      <c r="F1350" s="14"/>
      <c r="G1350" s="1"/>
      <c r="H1350" s="1"/>
      <c r="I1350" s="1"/>
      <c r="J1350" s="1"/>
      <c r="K1350" s="1"/>
      <c r="L1350" s="1"/>
      <c r="M1350" s="1"/>
      <c r="N1350" s="1"/>
    </row>
    <row r="1351" spans="1:14" ht="18.75" customHeight="1">
      <c r="A1351" s="13"/>
      <c r="B1351" s="13"/>
      <c r="C1351" s="32"/>
      <c r="D1351" s="13"/>
      <c r="E1351" s="14"/>
      <c r="F1351" s="14"/>
      <c r="G1351" s="1"/>
      <c r="H1351" s="1"/>
      <c r="I1351" s="1"/>
      <c r="J1351" s="1"/>
      <c r="K1351" s="1"/>
      <c r="L1351" s="1"/>
      <c r="M1351" s="1"/>
      <c r="N1351" s="1"/>
    </row>
    <row r="1352" spans="1:14" ht="18.75" customHeight="1">
      <c r="A1352" s="13"/>
      <c r="B1352" s="13"/>
      <c r="C1352" s="32"/>
      <c r="D1352" s="13"/>
      <c r="E1352" s="14"/>
      <c r="F1352" s="14"/>
      <c r="G1352" s="1"/>
      <c r="H1352" s="1"/>
      <c r="I1352" s="1"/>
      <c r="J1352" s="1"/>
      <c r="K1352" s="1"/>
      <c r="L1352" s="1"/>
      <c r="M1352" s="1"/>
      <c r="N1352" s="1"/>
    </row>
    <row r="1353" spans="1:14" ht="18.75" customHeight="1">
      <c r="A1353" s="13"/>
      <c r="B1353" s="13"/>
      <c r="C1353" s="32"/>
      <c r="D1353" s="13"/>
      <c r="E1353" s="14"/>
      <c r="F1353" s="14"/>
      <c r="G1353" s="1"/>
      <c r="H1353" s="1"/>
      <c r="I1353" s="1"/>
      <c r="J1353" s="1"/>
      <c r="K1353" s="1"/>
      <c r="L1353" s="1"/>
      <c r="M1353" s="1"/>
      <c r="N1353" s="1"/>
    </row>
    <row r="1354" spans="1:14" ht="18.75" customHeight="1">
      <c r="A1354" s="13"/>
      <c r="B1354" s="13"/>
      <c r="C1354" s="32"/>
      <c r="D1354" s="13"/>
      <c r="E1354" s="14"/>
      <c r="F1354" s="14"/>
      <c r="G1354" s="1"/>
      <c r="H1354" s="1"/>
      <c r="I1354" s="1"/>
      <c r="J1354" s="1"/>
      <c r="K1354" s="1"/>
      <c r="L1354" s="1"/>
      <c r="M1354" s="1"/>
      <c r="N1354" s="1"/>
    </row>
    <row r="1355" spans="1:14" ht="18.75" customHeight="1">
      <c r="A1355" s="13"/>
      <c r="B1355" s="13"/>
      <c r="C1355" s="32"/>
      <c r="D1355" s="13"/>
      <c r="E1355" s="14"/>
      <c r="F1355" s="14"/>
      <c r="G1355" s="1"/>
      <c r="H1355" s="1"/>
      <c r="I1355" s="1"/>
      <c r="J1355" s="1"/>
      <c r="K1355" s="1"/>
      <c r="L1355" s="1"/>
      <c r="M1355" s="1"/>
      <c r="N1355" s="1"/>
    </row>
    <row r="1356" spans="1:14" ht="18.75" customHeight="1">
      <c r="A1356" s="13"/>
      <c r="B1356" s="13"/>
      <c r="C1356" s="32"/>
      <c r="D1356" s="13"/>
      <c r="E1356" s="14"/>
      <c r="F1356" s="14"/>
      <c r="G1356" s="1"/>
      <c r="H1356" s="1"/>
      <c r="I1356" s="1"/>
      <c r="J1356" s="1"/>
      <c r="K1356" s="1"/>
      <c r="L1356" s="1"/>
      <c r="M1356" s="1"/>
      <c r="N1356" s="1"/>
    </row>
    <row r="1357" spans="1:14" ht="18.75" customHeight="1">
      <c r="A1357" s="13"/>
      <c r="B1357" s="13"/>
      <c r="C1357" s="32"/>
      <c r="D1357" s="13"/>
      <c r="E1357" s="14"/>
      <c r="F1357" s="14"/>
      <c r="G1357" s="1"/>
      <c r="H1357" s="1"/>
      <c r="I1357" s="1"/>
      <c r="J1357" s="1"/>
      <c r="K1357" s="1"/>
      <c r="L1357" s="1"/>
      <c r="M1357" s="1"/>
      <c r="N1357" s="1"/>
    </row>
    <row r="1358" spans="1:14" ht="18.75" customHeight="1">
      <c r="A1358" s="13"/>
      <c r="B1358" s="13"/>
      <c r="C1358" s="32"/>
      <c r="D1358" s="13"/>
      <c r="E1358" s="14"/>
      <c r="F1358" s="14"/>
      <c r="G1358" s="1"/>
      <c r="H1358" s="1"/>
      <c r="I1358" s="1"/>
      <c r="J1358" s="1"/>
      <c r="K1358" s="1"/>
      <c r="L1358" s="1"/>
      <c r="M1358" s="1"/>
      <c r="N1358" s="1"/>
    </row>
    <row r="1359" spans="1:14" ht="18.75" customHeight="1">
      <c r="A1359" s="13"/>
      <c r="B1359" s="13"/>
      <c r="C1359" s="32"/>
      <c r="D1359" s="13"/>
      <c r="E1359" s="14"/>
      <c r="F1359" s="14"/>
      <c r="G1359" s="1"/>
      <c r="H1359" s="1"/>
      <c r="I1359" s="1"/>
      <c r="J1359" s="1"/>
      <c r="K1359" s="1"/>
      <c r="L1359" s="1"/>
      <c r="M1359" s="1"/>
      <c r="N1359" s="1"/>
    </row>
    <row r="1360" spans="1:14" ht="18.75" customHeight="1">
      <c r="A1360" s="13"/>
      <c r="B1360" s="13"/>
      <c r="C1360" s="32"/>
      <c r="D1360" s="13"/>
      <c r="E1360" s="14"/>
      <c r="F1360" s="14"/>
      <c r="G1360" s="1"/>
      <c r="H1360" s="1"/>
      <c r="I1360" s="1"/>
      <c r="J1360" s="1"/>
      <c r="K1360" s="1"/>
      <c r="L1360" s="1"/>
      <c r="M1360" s="1"/>
      <c r="N1360" s="1"/>
    </row>
    <row r="1361" spans="1:14" ht="18.75" customHeight="1">
      <c r="A1361" s="13"/>
      <c r="B1361" s="13"/>
      <c r="C1361" s="32"/>
      <c r="D1361" s="13"/>
      <c r="E1361" s="14"/>
      <c r="F1361" s="14"/>
      <c r="G1361" s="1"/>
      <c r="H1361" s="1"/>
      <c r="I1361" s="1"/>
      <c r="J1361" s="1"/>
      <c r="K1361" s="1"/>
      <c r="L1361" s="1"/>
      <c r="M1361" s="1"/>
      <c r="N1361" s="1"/>
    </row>
    <row r="1362" spans="1:14" ht="18.75" customHeight="1">
      <c r="A1362" s="13"/>
      <c r="B1362" s="13"/>
      <c r="C1362" s="32"/>
      <c r="D1362" s="13"/>
      <c r="E1362" s="14"/>
      <c r="F1362" s="14"/>
      <c r="G1362" s="1"/>
      <c r="H1362" s="1"/>
      <c r="I1362" s="1"/>
      <c r="J1362" s="1"/>
      <c r="K1362" s="1"/>
      <c r="L1362" s="1"/>
      <c r="M1362" s="1"/>
      <c r="N1362" s="1"/>
    </row>
    <row r="1363" spans="1:14" ht="18.75" customHeight="1">
      <c r="A1363" s="13"/>
      <c r="B1363" s="13"/>
      <c r="C1363" s="32"/>
      <c r="D1363" s="13"/>
      <c r="E1363" s="14"/>
      <c r="F1363" s="14"/>
      <c r="G1363" s="1"/>
      <c r="H1363" s="1"/>
      <c r="I1363" s="1"/>
      <c r="J1363" s="1"/>
      <c r="K1363" s="1"/>
      <c r="L1363" s="1"/>
      <c r="M1363" s="1"/>
      <c r="N1363" s="1"/>
    </row>
    <row r="1364" spans="1:14" ht="18.75" customHeight="1">
      <c r="A1364" s="13"/>
      <c r="B1364" s="13"/>
      <c r="C1364" s="32"/>
      <c r="D1364" s="13"/>
      <c r="E1364" s="14"/>
      <c r="F1364" s="14"/>
      <c r="G1364" s="1"/>
      <c r="H1364" s="1"/>
      <c r="I1364" s="1"/>
      <c r="J1364" s="1"/>
      <c r="K1364" s="1"/>
      <c r="L1364" s="1"/>
      <c r="M1364" s="1"/>
      <c r="N1364" s="1"/>
    </row>
    <row r="1365" spans="1:14" ht="18.75" customHeight="1">
      <c r="A1365" s="13"/>
      <c r="B1365" s="13"/>
      <c r="C1365" s="32"/>
      <c r="D1365" s="13"/>
      <c r="E1365" s="14"/>
      <c r="F1365" s="14"/>
      <c r="G1365" s="1"/>
      <c r="H1365" s="1"/>
      <c r="I1365" s="1"/>
      <c r="J1365" s="1"/>
      <c r="K1365" s="1"/>
      <c r="L1365" s="1"/>
      <c r="M1365" s="1"/>
      <c r="N1365" s="1"/>
    </row>
    <row r="1366" spans="1:14" ht="18.75" customHeight="1">
      <c r="A1366" s="13"/>
      <c r="B1366" s="13"/>
      <c r="C1366" s="32"/>
      <c r="D1366" s="13"/>
      <c r="E1366" s="14"/>
      <c r="F1366" s="14"/>
      <c r="G1366" s="1"/>
      <c r="H1366" s="1"/>
      <c r="I1366" s="1"/>
      <c r="J1366" s="1"/>
      <c r="K1366" s="1"/>
      <c r="L1366" s="1"/>
      <c r="M1366" s="1"/>
      <c r="N1366" s="1"/>
    </row>
    <row r="1367" spans="1:14" ht="18.75" customHeight="1">
      <c r="A1367" s="13"/>
      <c r="B1367" s="13"/>
      <c r="C1367" s="32"/>
      <c r="D1367" s="13"/>
      <c r="E1367" s="14"/>
      <c r="F1367" s="14"/>
      <c r="G1367" s="1"/>
      <c r="H1367" s="1"/>
      <c r="I1367" s="1"/>
      <c r="J1367" s="1"/>
      <c r="K1367" s="1"/>
      <c r="L1367" s="1"/>
      <c r="M1367" s="1"/>
      <c r="N1367" s="1"/>
    </row>
    <row r="1368" spans="1:14" ht="18.75" customHeight="1">
      <c r="A1368" s="13"/>
      <c r="B1368" s="13"/>
      <c r="C1368" s="32"/>
      <c r="D1368" s="13"/>
      <c r="E1368" s="14"/>
      <c r="F1368" s="14"/>
      <c r="G1368" s="1"/>
      <c r="H1368" s="1"/>
      <c r="I1368" s="1"/>
      <c r="J1368" s="1"/>
      <c r="K1368" s="1"/>
      <c r="L1368" s="1"/>
      <c r="M1368" s="1"/>
      <c r="N1368" s="1"/>
    </row>
    <row r="1369" spans="1:14" ht="18.75" customHeight="1">
      <c r="A1369" s="13"/>
      <c r="B1369" s="13"/>
      <c r="C1369" s="32"/>
      <c r="D1369" s="13"/>
      <c r="E1369" s="14"/>
      <c r="F1369" s="14"/>
      <c r="G1369" s="1"/>
      <c r="H1369" s="1"/>
      <c r="I1369" s="1"/>
      <c r="J1369" s="1"/>
      <c r="K1369" s="1"/>
      <c r="L1369" s="1"/>
      <c r="M1369" s="1"/>
      <c r="N1369" s="1"/>
    </row>
    <row r="1370" spans="1:14" ht="18.75" customHeight="1">
      <c r="A1370" s="13"/>
      <c r="B1370" s="13"/>
      <c r="C1370" s="32"/>
      <c r="D1370" s="13"/>
      <c r="E1370" s="14"/>
      <c r="F1370" s="14"/>
      <c r="G1370" s="1"/>
      <c r="H1370" s="1"/>
      <c r="I1370" s="1"/>
      <c r="J1370" s="1"/>
      <c r="K1370" s="1"/>
      <c r="L1370" s="1"/>
      <c r="M1370" s="1"/>
      <c r="N1370" s="1"/>
    </row>
    <row r="1371" spans="1:14" ht="18.75" customHeight="1">
      <c r="A1371" s="13"/>
      <c r="B1371" s="13"/>
      <c r="C1371" s="32"/>
      <c r="D1371" s="13"/>
      <c r="E1371" s="14"/>
      <c r="F1371" s="14"/>
      <c r="G1371" s="1"/>
      <c r="H1371" s="1"/>
      <c r="I1371" s="1"/>
      <c r="J1371" s="1"/>
      <c r="K1371" s="1"/>
      <c r="L1371" s="1"/>
      <c r="M1371" s="1"/>
      <c r="N1371" s="1"/>
    </row>
    <row r="1372" spans="1:14" ht="18.75" customHeight="1">
      <c r="A1372" s="13"/>
      <c r="B1372" s="13"/>
      <c r="C1372" s="32"/>
      <c r="D1372" s="13"/>
      <c r="E1372" s="14"/>
      <c r="F1372" s="14"/>
      <c r="G1372" s="1"/>
      <c r="H1372" s="1"/>
      <c r="I1372" s="1"/>
      <c r="J1372" s="1"/>
      <c r="K1372" s="1"/>
      <c r="L1372" s="1"/>
      <c r="M1372" s="1"/>
      <c r="N1372" s="1"/>
    </row>
    <row r="1373" spans="1:14" ht="18.75" customHeight="1">
      <c r="A1373" s="13"/>
      <c r="B1373" s="13"/>
      <c r="C1373" s="32"/>
      <c r="D1373" s="13"/>
      <c r="E1373" s="14"/>
      <c r="F1373" s="14"/>
      <c r="G1373" s="1"/>
      <c r="H1373" s="1"/>
      <c r="I1373" s="1"/>
      <c r="J1373" s="1"/>
      <c r="K1373" s="1"/>
      <c r="L1373" s="1"/>
      <c r="M1373" s="1"/>
      <c r="N1373" s="1"/>
    </row>
    <row r="1374" spans="1:14" ht="18.75" customHeight="1">
      <c r="A1374" s="13"/>
      <c r="B1374" s="13"/>
      <c r="C1374" s="32"/>
      <c r="D1374" s="13"/>
      <c r="E1374" s="14"/>
      <c r="F1374" s="14"/>
      <c r="G1374" s="1"/>
      <c r="H1374" s="1"/>
      <c r="I1374" s="1"/>
      <c r="J1374" s="1"/>
      <c r="K1374" s="1"/>
      <c r="L1374" s="1"/>
      <c r="M1374" s="1"/>
      <c r="N1374" s="1"/>
    </row>
    <row r="1375" spans="1:14" ht="18.75" customHeight="1">
      <c r="A1375" s="13"/>
      <c r="B1375" s="13"/>
      <c r="C1375" s="32"/>
      <c r="D1375" s="13"/>
      <c r="E1375" s="14"/>
      <c r="F1375" s="14"/>
      <c r="G1375" s="1"/>
      <c r="H1375" s="1"/>
      <c r="I1375" s="1"/>
      <c r="J1375" s="1"/>
      <c r="K1375" s="1"/>
      <c r="L1375" s="1"/>
      <c r="M1375" s="1"/>
      <c r="N1375" s="1"/>
    </row>
    <row r="1376" spans="1:14" ht="18.75" customHeight="1">
      <c r="A1376" s="13"/>
      <c r="B1376" s="13"/>
      <c r="C1376" s="32"/>
      <c r="D1376" s="13"/>
      <c r="E1376" s="14"/>
      <c r="F1376" s="14"/>
      <c r="G1376" s="1"/>
      <c r="H1376" s="1"/>
      <c r="I1376" s="1"/>
      <c r="J1376" s="1"/>
      <c r="K1376" s="1"/>
      <c r="L1376" s="1"/>
      <c r="M1376" s="1"/>
      <c r="N1376" s="1"/>
    </row>
    <row r="1377" spans="1:14" ht="18.75" customHeight="1">
      <c r="A1377" s="13"/>
      <c r="B1377" s="13"/>
      <c r="C1377" s="32"/>
      <c r="D1377" s="13"/>
      <c r="E1377" s="14"/>
      <c r="F1377" s="14"/>
      <c r="G1377" s="1"/>
      <c r="H1377" s="1"/>
      <c r="I1377" s="1"/>
      <c r="J1377" s="1"/>
      <c r="K1377" s="1"/>
      <c r="L1377" s="1"/>
      <c r="M1377" s="1"/>
      <c r="N1377" s="1"/>
    </row>
    <row r="1378" spans="1:14" ht="18.75" customHeight="1">
      <c r="A1378" s="13"/>
      <c r="B1378" s="13"/>
      <c r="C1378" s="32"/>
      <c r="D1378" s="13"/>
      <c r="E1378" s="14"/>
      <c r="F1378" s="14"/>
      <c r="G1378" s="1"/>
      <c r="H1378" s="1"/>
      <c r="I1378" s="1"/>
      <c r="J1378" s="1"/>
      <c r="K1378" s="1"/>
      <c r="L1378" s="1"/>
      <c r="M1378" s="1"/>
      <c r="N1378" s="1"/>
    </row>
    <row r="1379" spans="1:14" ht="18.75" customHeight="1">
      <c r="A1379" s="13"/>
      <c r="B1379" s="13"/>
      <c r="C1379" s="32"/>
      <c r="D1379" s="13"/>
      <c r="E1379" s="14"/>
      <c r="F1379" s="14"/>
      <c r="G1379" s="1"/>
      <c r="H1379" s="1"/>
      <c r="I1379" s="1"/>
      <c r="J1379" s="1"/>
      <c r="K1379" s="1"/>
      <c r="L1379" s="1"/>
      <c r="M1379" s="1"/>
      <c r="N1379" s="1"/>
    </row>
    <row r="1380" spans="1:14" ht="18.75" customHeight="1">
      <c r="A1380" s="13"/>
      <c r="B1380" s="13"/>
      <c r="C1380" s="32"/>
      <c r="D1380" s="13"/>
      <c r="E1380" s="14"/>
      <c r="F1380" s="14"/>
      <c r="G1380" s="1"/>
      <c r="H1380" s="1"/>
      <c r="I1380" s="1"/>
      <c r="J1380" s="1"/>
      <c r="K1380" s="1"/>
      <c r="L1380" s="1"/>
      <c r="M1380" s="1"/>
      <c r="N1380" s="1"/>
    </row>
    <row r="1381" spans="1:14" ht="18.75" customHeight="1">
      <c r="A1381" s="13"/>
      <c r="B1381" s="13"/>
      <c r="C1381" s="32"/>
      <c r="D1381" s="13"/>
      <c r="E1381" s="14"/>
      <c r="F1381" s="14"/>
      <c r="G1381" s="1"/>
      <c r="H1381" s="1"/>
      <c r="I1381" s="1"/>
      <c r="J1381" s="1"/>
      <c r="K1381" s="1"/>
      <c r="L1381" s="1"/>
      <c r="M1381" s="1"/>
      <c r="N1381" s="1"/>
    </row>
    <row r="1382" spans="1:14" ht="18.75" customHeight="1">
      <c r="A1382" s="13"/>
      <c r="B1382" s="13"/>
      <c r="C1382" s="32"/>
      <c r="D1382" s="13"/>
      <c r="E1382" s="14"/>
      <c r="F1382" s="14"/>
      <c r="G1382" s="1"/>
      <c r="H1382" s="1"/>
      <c r="I1382" s="1"/>
      <c r="J1382" s="1"/>
      <c r="K1382" s="1"/>
      <c r="L1382" s="1"/>
      <c r="M1382" s="1"/>
      <c r="N1382" s="1"/>
    </row>
    <row r="1383" spans="1:14" ht="18.75" customHeight="1">
      <c r="A1383" s="13"/>
      <c r="B1383" s="13"/>
      <c r="C1383" s="32"/>
      <c r="D1383" s="13"/>
      <c r="E1383" s="14"/>
      <c r="F1383" s="14"/>
      <c r="G1383" s="1"/>
      <c r="H1383" s="1"/>
      <c r="I1383" s="1"/>
      <c r="J1383" s="1"/>
      <c r="K1383" s="1"/>
      <c r="L1383" s="1"/>
      <c r="M1383" s="1"/>
      <c r="N1383" s="1"/>
    </row>
    <row r="1384" spans="1:14" ht="18.75" customHeight="1">
      <c r="A1384" s="13"/>
      <c r="B1384" s="13"/>
      <c r="C1384" s="32"/>
      <c r="D1384" s="13"/>
      <c r="E1384" s="14"/>
      <c r="F1384" s="14"/>
      <c r="G1384" s="1"/>
      <c r="H1384" s="1"/>
      <c r="I1384" s="1"/>
      <c r="J1384" s="1"/>
      <c r="K1384" s="1"/>
      <c r="L1384" s="1"/>
      <c r="M1384" s="1"/>
      <c r="N1384" s="1"/>
    </row>
    <row r="1385" spans="1:14" ht="18.75" customHeight="1">
      <c r="A1385" s="13"/>
      <c r="B1385" s="13"/>
      <c r="C1385" s="32"/>
      <c r="D1385" s="13"/>
      <c r="E1385" s="14"/>
      <c r="F1385" s="14"/>
      <c r="G1385" s="1"/>
      <c r="H1385" s="1"/>
      <c r="I1385" s="1"/>
      <c r="J1385" s="1"/>
      <c r="K1385" s="1"/>
      <c r="L1385" s="1"/>
      <c r="M1385" s="1"/>
      <c r="N1385" s="1"/>
    </row>
    <row r="1386" spans="1:14" ht="18.75" customHeight="1">
      <c r="A1386" s="13"/>
      <c r="B1386" s="13"/>
      <c r="C1386" s="32"/>
      <c r="D1386" s="13"/>
      <c r="E1386" s="14"/>
      <c r="F1386" s="14"/>
      <c r="G1386" s="1"/>
      <c r="H1386" s="1"/>
      <c r="I1386" s="1"/>
      <c r="J1386" s="1"/>
      <c r="K1386" s="1"/>
      <c r="L1386" s="1"/>
      <c r="M1386" s="1"/>
      <c r="N1386" s="1"/>
    </row>
    <row r="1387" spans="1:14" ht="18.75" customHeight="1">
      <c r="A1387" s="13"/>
      <c r="B1387" s="13"/>
      <c r="C1387" s="32"/>
      <c r="D1387" s="13"/>
      <c r="E1387" s="14"/>
      <c r="F1387" s="14"/>
      <c r="G1387" s="1"/>
      <c r="H1387" s="1"/>
      <c r="I1387" s="1"/>
      <c r="J1387" s="1"/>
      <c r="K1387" s="1"/>
      <c r="L1387" s="1"/>
      <c r="M1387" s="1"/>
      <c r="N1387" s="1"/>
    </row>
    <row r="1388" spans="1:14" ht="18.75" customHeight="1">
      <c r="A1388" s="13"/>
      <c r="B1388" s="13"/>
      <c r="C1388" s="32"/>
      <c r="D1388" s="13"/>
      <c r="E1388" s="14"/>
      <c r="F1388" s="14"/>
      <c r="G1388" s="1"/>
      <c r="H1388" s="1"/>
      <c r="I1388" s="1"/>
      <c r="J1388" s="1"/>
      <c r="K1388" s="1"/>
      <c r="L1388" s="1"/>
      <c r="M1388" s="1"/>
      <c r="N1388" s="1"/>
    </row>
    <row r="1389" spans="1:14" ht="18.75" customHeight="1">
      <c r="A1389" s="13"/>
      <c r="B1389" s="13"/>
      <c r="C1389" s="32"/>
      <c r="D1389" s="13"/>
      <c r="E1389" s="14"/>
      <c r="F1389" s="14"/>
      <c r="G1389" s="1"/>
      <c r="H1389" s="1"/>
      <c r="I1389" s="1"/>
      <c r="J1389" s="1"/>
      <c r="K1389" s="1"/>
      <c r="L1389" s="1"/>
      <c r="M1389" s="1"/>
      <c r="N1389" s="1"/>
    </row>
    <row r="1390" spans="1:14" ht="18.75" customHeight="1">
      <c r="A1390" s="13"/>
      <c r="B1390" s="13"/>
      <c r="C1390" s="32"/>
      <c r="D1390" s="13"/>
      <c r="E1390" s="14"/>
      <c r="F1390" s="14"/>
      <c r="G1390" s="1"/>
      <c r="H1390" s="1"/>
      <c r="I1390" s="1"/>
      <c r="J1390" s="1"/>
      <c r="K1390" s="1"/>
      <c r="L1390" s="1"/>
      <c r="M1390" s="1"/>
      <c r="N1390" s="1"/>
    </row>
    <row r="1391" spans="1:14" ht="18.75" customHeight="1">
      <c r="A1391" s="13"/>
      <c r="B1391" s="13"/>
      <c r="C1391" s="32"/>
      <c r="D1391" s="13"/>
      <c r="E1391" s="14"/>
      <c r="F1391" s="14"/>
      <c r="G1391" s="1"/>
      <c r="H1391" s="1"/>
      <c r="I1391" s="1"/>
      <c r="J1391" s="1"/>
      <c r="K1391" s="1"/>
      <c r="L1391" s="1"/>
      <c r="M1391" s="1"/>
      <c r="N1391" s="1"/>
    </row>
    <row r="1392" spans="1:14" ht="18.75" customHeight="1">
      <c r="A1392" s="13"/>
      <c r="B1392" s="13"/>
      <c r="C1392" s="32"/>
      <c r="D1392" s="13"/>
      <c r="E1392" s="14"/>
      <c r="F1392" s="14"/>
      <c r="G1392" s="1"/>
      <c r="H1392" s="1"/>
      <c r="I1392" s="1"/>
      <c r="J1392" s="1"/>
      <c r="K1392" s="1"/>
      <c r="L1392" s="1"/>
      <c r="M1392" s="1"/>
      <c r="N1392" s="1"/>
    </row>
    <row r="1393" spans="1:14" ht="18.75" customHeight="1">
      <c r="A1393" s="13"/>
      <c r="B1393" s="13"/>
      <c r="C1393" s="32"/>
      <c r="D1393" s="13"/>
      <c r="E1393" s="14"/>
      <c r="F1393" s="14"/>
      <c r="G1393" s="1"/>
      <c r="H1393" s="1"/>
      <c r="I1393" s="1"/>
      <c r="J1393" s="1"/>
      <c r="K1393" s="1"/>
      <c r="L1393" s="1"/>
      <c r="M1393" s="1"/>
      <c r="N1393" s="1"/>
    </row>
    <row r="1394" spans="1:14" ht="18.75" customHeight="1">
      <c r="A1394" s="13"/>
      <c r="B1394" s="13"/>
      <c r="C1394" s="32"/>
      <c r="D1394" s="13"/>
      <c r="E1394" s="14"/>
      <c r="F1394" s="14"/>
      <c r="G1394" s="1"/>
      <c r="H1394" s="1"/>
      <c r="I1394" s="1"/>
      <c r="J1394" s="1"/>
      <c r="K1394" s="1"/>
      <c r="L1394" s="1"/>
      <c r="M1394" s="1"/>
      <c r="N1394" s="1"/>
    </row>
    <row r="1395" spans="1:14" ht="18.75" customHeight="1">
      <c r="A1395" s="13"/>
      <c r="B1395" s="13"/>
      <c r="C1395" s="32"/>
      <c r="D1395" s="13"/>
      <c r="E1395" s="14"/>
      <c r="F1395" s="14"/>
      <c r="G1395" s="1"/>
      <c r="H1395" s="1"/>
      <c r="I1395" s="1"/>
      <c r="J1395" s="1"/>
      <c r="K1395" s="1"/>
      <c r="L1395" s="1"/>
      <c r="M1395" s="1"/>
      <c r="N1395" s="1"/>
    </row>
    <row r="1396" spans="1:14" ht="18.75" customHeight="1">
      <c r="A1396" s="13"/>
      <c r="B1396" s="13"/>
      <c r="C1396" s="32"/>
      <c r="D1396" s="13"/>
      <c r="E1396" s="14"/>
      <c r="F1396" s="14"/>
      <c r="G1396" s="1"/>
      <c r="H1396" s="1"/>
      <c r="I1396" s="1"/>
      <c r="J1396" s="1"/>
      <c r="K1396" s="1"/>
      <c r="L1396" s="1"/>
      <c r="M1396" s="1"/>
      <c r="N1396" s="1"/>
    </row>
    <row r="1397" spans="1:14" ht="18.75" customHeight="1">
      <c r="A1397" s="13"/>
      <c r="B1397" s="13"/>
      <c r="C1397" s="32"/>
      <c r="D1397" s="13"/>
      <c r="E1397" s="14"/>
      <c r="F1397" s="14"/>
      <c r="G1397" s="1"/>
      <c r="H1397" s="1"/>
      <c r="I1397" s="1"/>
      <c r="J1397" s="1"/>
      <c r="K1397" s="1"/>
      <c r="L1397" s="1"/>
      <c r="M1397" s="1"/>
      <c r="N1397" s="1"/>
    </row>
    <row r="1398" spans="1:14" ht="18.75" customHeight="1">
      <c r="A1398" s="13"/>
      <c r="B1398" s="13"/>
      <c r="C1398" s="32"/>
      <c r="D1398" s="13"/>
      <c r="E1398" s="14"/>
      <c r="F1398" s="14"/>
      <c r="G1398" s="1"/>
      <c r="H1398" s="1"/>
      <c r="I1398" s="1"/>
      <c r="J1398" s="1"/>
      <c r="K1398" s="1"/>
      <c r="L1398" s="1"/>
      <c r="M1398" s="1"/>
      <c r="N1398" s="1"/>
    </row>
    <row r="1399" spans="1:14" ht="18.75" customHeight="1">
      <c r="A1399" s="13"/>
      <c r="B1399" s="13"/>
      <c r="C1399" s="32"/>
      <c r="D1399" s="13"/>
      <c r="E1399" s="14"/>
      <c r="F1399" s="14"/>
      <c r="G1399" s="1"/>
      <c r="H1399" s="1"/>
      <c r="I1399" s="1"/>
      <c r="J1399" s="1"/>
      <c r="K1399" s="1"/>
      <c r="L1399" s="1"/>
      <c r="M1399" s="1"/>
      <c r="N1399" s="1"/>
    </row>
    <row r="1400" spans="1:14" ht="18.75" customHeight="1">
      <c r="A1400" s="13"/>
      <c r="B1400" s="13"/>
      <c r="C1400" s="32"/>
      <c r="D1400" s="13"/>
      <c r="E1400" s="14"/>
      <c r="F1400" s="14"/>
      <c r="G1400" s="1"/>
      <c r="H1400" s="1"/>
      <c r="I1400" s="1"/>
      <c r="J1400" s="1"/>
      <c r="K1400" s="1"/>
      <c r="L1400" s="1"/>
      <c r="M1400" s="1"/>
      <c r="N1400" s="1"/>
    </row>
    <row r="1401" spans="1:14" ht="18.75" customHeight="1">
      <c r="A1401" s="13"/>
      <c r="B1401" s="13"/>
      <c r="C1401" s="32"/>
      <c r="D1401" s="13"/>
      <c r="E1401" s="14"/>
      <c r="F1401" s="14"/>
      <c r="G1401" s="1"/>
      <c r="H1401" s="1"/>
      <c r="I1401" s="1"/>
      <c r="J1401" s="1"/>
      <c r="K1401" s="1"/>
      <c r="L1401" s="1"/>
      <c r="M1401" s="1"/>
      <c r="N1401" s="1"/>
    </row>
    <row r="1402" spans="1:14" ht="18.75" customHeight="1">
      <c r="A1402" s="13"/>
      <c r="B1402" s="13"/>
      <c r="C1402" s="32"/>
      <c r="D1402" s="13"/>
      <c r="E1402" s="14"/>
      <c r="F1402" s="14"/>
      <c r="G1402" s="1"/>
      <c r="H1402" s="1"/>
      <c r="I1402" s="1"/>
      <c r="J1402" s="1"/>
      <c r="K1402" s="1"/>
      <c r="L1402" s="1"/>
      <c r="M1402" s="1"/>
      <c r="N1402" s="1"/>
    </row>
    <row r="1403" spans="1:14" ht="18.75" customHeight="1">
      <c r="A1403" s="13"/>
      <c r="B1403" s="13"/>
      <c r="C1403" s="32"/>
      <c r="D1403" s="13"/>
      <c r="E1403" s="14"/>
      <c r="F1403" s="14"/>
      <c r="G1403" s="1"/>
      <c r="H1403" s="1"/>
      <c r="I1403" s="1"/>
      <c r="J1403" s="1"/>
      <c r="K1403" s="1"/>
      <c r="L1403" s="1"/>
      <c r="M1403" s="1"/>
      <c r="N1403" s="1"/>
    </row>
    <row r="1404" spans="1:14" ht="18.75" customHeight="1">
      <c r="A1404" s="13"/>
      <c r="B1404" s="13"/>
      <c r="C1404" s="32"/>
      <c r="D1404" s="13"/>
      <c r="E1404" s="14"/>
      <c r="F1404" s="14"/>
      <c r="G1404" s="1"/>
      <c r="H1404" s="1"/>
      <c r="I1404" s="1"/>
      <c r="J1404" s="1"/>
      <c r="K1404" s="1"/>
      <c r="L1404" s="1"/>
      <c r="M1404" s="1"/>
      <c r="N1404" s="1"/>
    </row>
    <row r="1405" spans="1:14" ht="18.75" customHeight="1">
      <c r="A1405" s="13"/>
      <c r="B1405" s="13"/>
      <c r="C1405" s="32"/>
      <c r="D1405" s="13"/>
      <c r="E1405" s="14"/>
      <c r="F1405" s="14"/>
      <c r="G1405" s="1"/>
      <c r="H1405" s="1"/>
      <c r="I1405" s="1"/>
      <c r="J1405" s="1"/>
      <c r="K1405" s="1"/>
      <c r="L1405" s="1"/>
      <c r="M1405" s="1"/>
      <c r="N1405" s="1"/>
    </row>
    <row r="1406" spans="1:14" ht="18.75" customHeight="1">
      <c r="A1406" s="13"/>
      <c r="B1406" s="13"/>
      <c r="C1406" s="32"/>
      <c r="D1406" s="13"/>
      <c r="E1406" s="14"/>
      <c r="F1406" s="14"/>
      <c r="G1406" s="1"/>
      <c r="H1406" s="1"/>
      <c r="I1406" s="1"/>
      <c r="J1406" s="1"/>
      <c r="K1406" s="1"/>
      <c r="L1406" s="1"/>
      <c r="M1406" s="1"/>
      <c r="N1406" s="1"/>
    </row>
    <row r="1407" spans="1:14" ht="18.75" customHeight="1">
      <c r="A1407" s="13"/>
      <c r="B1407" s="13"/>
      <c r="C1407" s="32"/>
      <c r="D1407" s="13"/>
      <c r="E1407" s="14"/>
      <c r="F1407" s="14"/>
      <c r="G1407" s="1"/>
      <c r="H1407" s="1"/>
      <c r="I1407" s="1"/>
      <c r="J1407" s="1"/>
      <c r="K1407" s="1"/>
      <c r="L1407" s="1"/>
      <c r="M1407" s="1"/>
      <c r="N1407" s="1"/>
    </row>
    <row r="1408" spans="1:14" ht="18.75" customHeight="1">
      <c r="A1408" s="13"/>
      <c r="B1408" s="13"/>
      <c r="C1408" s="32"/>
      <c r="D1408" s="13"/>
      <c r="E1408" s="14"/>
      <c r="F1408" s="14"/>
      <c r="G1408" s="1"/>
      <c r="H1408" s="1"/>
      <c r="I1408" s="1"/>
      <c r="J1408" s="1"/>
      <c r="K1408" s="1"/>
      <c r="L1408" s="1"/>
      <c r="M1408" s="1"/>
      <c r="N1408" s="1"/>
    </row>
    <row r="1409" spans="1:14" ht="18.75" customHeight="1">
      <c r="A1409" s="13"/>
      <c r="B1409" s="13"/>
      <c r="C1409" s="32"/>
      <c r="D1409" s="13"/>
      <c r="E1409" s="14"/>
      <c r="F1409" s="14"/>
      <c r="G1409" s="1"/>
      <c r="H1409" s="1"/>
      <c r="I1409" s="1"/>
      <c r="J1409" s="1"/>
      <c r="K1409" s="1"/>
      <c r="L1409" s="1"/>
      <c r="M1409" s="1"/>
      <c r="N1409" s="1"/>
    </row>
    <row r="1410" spans="1:14" ht="18.75" customHeight="1">
      <c r="A1410" s="13"/>
      <c r="B1410" s="13"/>
      <c r="C1410" s="32"/>
      <c r="D1410" s="13"/>
      <c r="E1410" s="14"/>
      <c r="F1410" s="14"/>
      <c r="G1410" s="1"/>
      <c r="H1410" s="1"/>
      <c r="I1410" s="1"/>
      <c r="J1410" s="1"/>
      <c r="K1410" s="1"/>
      <c r="L1410" s="1"/>
      <c r="M1410" s="1"/>
      <c r="N1410" s="1"/>
    </row>
    <row r="1411" spans="1:14" ht="18.75" customHeight="1">
      <c r="A1411" s="13"/>
      <c r="B1411" s="13"/>
      <c r="C1411" s="32"/>
      <c r="D1411" s="13"/>
      <c r="E1411" s="14"/>
      <c r="F1411" s="14"/>
      <c r="G1411" s="1"/>
      <c r="H1411" s="1"/>
      <c r="I1411" s="1"/>
      <c r="J1411" s="1"/>
      <c r="K1411" s="1"/>
      <c r="L1411" s="1"/>
      <c r="M1411" s="1"/>
      <c r="N1411" s="1"/>
    </row>
    <row r="1412" spans="1:14" ht="18.75" customHeight="1">
      <c r="A1412" s="13"/>
      <c r="B1412" s="13"/>
      <c r="C1412" s="32"/>
      <c r="D1412" s="13"/>
      <c r="E1412" s="14"/>
      <c r="F1412" s="14"/>
      <c r="G1412" s="1"/>
      <c r="H1412" s="1"/>
      <c r="I1412" s="1"/>
      <c r="J1412" s="1"/>
      <c r="K1412" s="1"/>
      <c r="L1412" s="1"/>
      <c r="M1412" s="1"/>
      <c r="N1412" s="1"/>
    </row>
    <row r="1413" spans="1:14" ht="18.75" customHeight="1">
      <c r="A1413" s="13"/>
      <c r="B1413" s="13"/>
      <c r="C1413" s="32"/>
      <c r="D1413" s="13"/>
      <c r="E1413" s="14"/>
      <c r="F1413" s="14"/>
      <c r="G1413" s="1"/>
      <c r="H1413" s="1"/>
      <c r="I1413" s="1"/>
      <c r="J1413" s="1"/>
      <c r="K1413" s="1"/>
      <c r="L1413" s="1"/>
      <c r="M1413" s="1"/>
      <c r="N1413" s="1"/>
    </row>
    <row r="1414" spans="1:14" ht="18.75" customHeight="1">
      <c r="A1414" s="13"/>
      <c r="B1414" s="13"/>
      <c r="C1414" s="32"/>
      <c r="D1414" s="13"/>
      <c r="E1414" s="14"/>
      <c r="F1414" s="14"/>
      <c r="G1414" s="1"/>
      <c r="H1414" s="1"/>
      <c r="I1414" s="1"/>
      <c r="J1414" s="1"/>
      <c r="K1414" s="1"/>
      <c r="L1414" s="1"/>
      <c r="M1414" s="1"/>
      <c r="N1414" s="1"/>
    </row>
    <row r="1415" spans="1:14" ht="18.75" customHeight="1">
      <c r="A1415" s="13"/>
      <c r="B1415" s="13"/>
      <c r="C1415" s="32"/>
      <c r="D1415" s="13"/>
      <c r="E1415" s="14"/>
      <c r="F1415" s="14"/>
      <c r="G1415" s="1"/>
      <c r="H1415" s="1"/>
      <c r="I1415" s="1"/>
      <c r="J1415" s="1"/>
      <c r="K1415" s="1"/>
      <c r="L1415" s="1"/>
      <c r="M1415" s="1"/>
      <c r="N1415" s="1"/>
    </row>
    <row r="1416" spans="1:14" ht="18.75" customHeight="1">
      <c r="A1416" s="13"/>
      <c r="B1416" s="13"/>
      <c r="C1416" s="32"/>
      <c r="D1416" s="13"/>
      <c r="E1416" s="14"/>
      <c r="F1416" s="14"/>
      <c r="G1416" s="1"/>
      <c r="H1416" s="1"/>
      <c r="I1416" s="1"/>
      <c r="J1416" s="1"/>
      <c r="K1416" s="1"/>
      <c r="L1416" s="1"/>
      <c r="M1416" s="1"/>
      <c r="N1416" s="1"/>
    </row>
    <row r="1417" spans="1:14" ht="18.75" customHeight="1">
      <c r="A1417" s="13"/>
      <c r="B1417" s="13"/>
      <c r="C1417" s="32"/>
      <c r="D1417" s="13"/>
      <c r="E1417" s="14"/>
      <c r="F1417" s="14"/>
      <c r="G1417" s="1"/>
      <c r="H1417" s="1"/>
      <c r="I1417" s="1"/>
      <c r="J1417" s="1"/>
      <c r="K1417" s="1"/>
      <c r="L1417" s="1"/>
      <c r="M1417" s="1"/>
      <c r="N1417" s="1"/>
    </row>
    <row r="1418" spans="1:14" ht="18.75" customHeight="1">
      <c r="A1418" s="13"/>
      <c r="B1418" s="13"/>
      <c r="C1418" s="32"/>
      <c r="D1418" s="13"/>
      <c r="E1418" s="14"/>
      <c r="F1418" s="14"/>
      <c r="G1418" s="1"/>
      <c r="H1418" s="1"/>
      <c r="I1418" s="1"/>
      <c r="J1418" s="1"/>
      <c r="K1418" s="1"/>
      <c r="L1418" s="1"/>
      <c r="M1418" s="1"/>
      <c r="N1418" s="1"/>
    </row>
    <row r="1419" spans="1:14" ht="18.75" customHeight="1">
      <c r="A1419" s="13"/>
      <c r="B1419" s="13"/>
      <c r="C1419" s="32"/>
      <c r="D1419" s="13"/>
      <c r="E1419" s="14"/>
      <c r="F1419" s="14"/>
      <c r="G1419" s="1"/>
      <c r="H1419" s="1"/>
      <c r="I1419" s="1"/>
      <c r="J1419" s="1"/>
      <c r="K1419" s="1"/>
      <c r="L1419" s="1"/>
      <c r="M1419" s="1"/>
      <c r="N1419" s="1"/>
    </row>
    <row r="1420" spans="1:14" ht="18.75" customHeight="1">
      <c r="A1420" s="13"/>
      <c r="B1420" s="13"/>
      <c r="C1420" s="32"/>
      <c r="D1420" s="13"/>
      <c r="E1420" s="14"/>
      <c r="F1420" s="14"/>
      <c r="G1420" s="1"/>
      <c r="H1420" s="1"/>
      <c r="I1420" s="1"/>
      <c r="J1420" s="1"/>
      <c r="K1420" s="1"/>
      <c r="L1420" s="1"/>
      <c r="M1420" s="1"/>
      <c r="N1420" s="1"/>
    </row>
    <row r="1421" spans="1:14" ht="18.75" customHeight="1">
      <c r="A1421" s="13"/>
      <c r="B1421" s="13"/>
      <c r="C1421" s="32"/>
      <c r="D1421" s="13"/>
      <c r="E1421" s="14"/>
      <c r="F1421" s="14"/>
      <c r="G1421" s="1"/>
      <c r="H1421" s="1"/>
      <c r="I1421" s="1"/>
      <c r="J1421" s="1"/>
      <c r="K1421" s="1"/>
      <c r="L1421" s="1"/>
      <c r="M1421" s="1"/>
      <c r="N1421" s="1"/>
    </row>
    <row r="1422" spans="1:14" ht="18.75" customHeight="1">
      <c r="A1422" s="13"/>
      <c r="B1422" s="13"/>
      <c r="C1422" s="32"/>
      <c r="D1422" s="13"/>
      <c r="E1422" s="14"/>
      <c r="F1422" s="14"/>
      <c r="G1422" s="1"/>
      <c r="H1422" s="1"/>
      <c r="I1422" s="1"/>
      <c r="J1422" s="1"/>
      <c r="K1422" s="1"/>
      <c r="L1422" s="1"/>
      <c r="M1422" s="1"/>
      <c r="N1422" s="1"/>
    </row>
    <row r="1423" spans="1:14" ht="18.75" customHeight="1">
      <c r="A1423" s="13"/>
      <c r="B1423" s="13"/>
      <c r="C1423" s="32"/>
      <c r="D1423" s="13"/>
      <c r="E1423" s="14"/>
      <c r="F1423" s="14"/>
      <c r="G1423" s="1"/>
      <c r="H1423" s="1"/>
      <c r="I1423" s="1"/>
      <c r="J1423" s="1"/>
      <c r="K1423" s="1"/>
      <c r="L1423" s="1"/>
      <c r="M1423" s="1"/>
      <c r="N1423" s="1"/>
    </row>
    <row r="1424" spans="1:14" ht="18.75" customHeight="1">
      <c r="A1424" s="13"/>
      <c r="B1424" s="13"/>
      <c r="C1424" s="32"/>
      <c r="D1424" s="13"/>
      <c r="E1424" s="14"/>
      <c r="F1424" s="14"/>
      <c r="G1424" s="1"/>
      <c r="H1424" s="1"/>
      <c r="I1424" s="1"/>
      <c r="J1424" s="1"/>
      <c r="K1424" s="1"/>
      <c r="L1424" s="1"/>
      <c r="M1424" s="1"/>
      <c r="N1424" s="1"/>
    </row>
    <row r="1425" spans="1:14" ht="18.75" customHeight="1">
      <c r="A1425" s="13"/>
      <c r="B1425" s="13"/>
      <c r="C1425" s="32"/>
      <c r="D1425" s="13"/>
      <c r="E1425" s="14"/>
      <c r="F1425" s="14"/>
      <c r="G1425" s="1"/>
      <c r="H1425" s="1"/>
      <c r="I1425" s="1"/>
      <c r="J1425" s="1"/>
      <c r="K1425" s="1"/>
      <c r="L1425" s="1"/>
      <c r="M1425" s="1"/>
      <c r="N1425" s="1"/>
    </row>
    <row r="1426" spans="1:14" ht="18.75" customHeight="1">
      <c r="A1426" s="13"/>
      <c r="B1426" s="13"/>
      <c r="C1426" s="32"/>
      <c r="D1426" s="13"/>
      <c r="E1426" s="14"/>
      <c r="F1426" s="14"/>
      <c r="G1426" s="1"/>
      <c r="H1426" s="1"/>
      <c r="I1426" s="1"/>
      <c r="J1426" s="1"/>
      <c r="K1426" s="1"/>
      <c r="L1426" s="1"/>
      <c r="M1426" s="1"/>
      <c r="N1426" s="1"/>
    </row>
    <row r="1427" spans="1:14" ht="18.75" customHeight="1">
      <c r="A1427" s="13"/>
      <c r="B1427" s="13"/>
      <c r="C1427" s="32"/>
      <c r="D1427" s="13"/>
      <c r="E1427" s="14"/>
      <c r="F1427" s="14"/>
      <c r="G1427" s="1"/>
      <c r="H1427" s="1"/>
      <c r="I1427" s="1"/>
      <c r="J1427" s="1"/>
      <c r="K1427" s="1"/>
      <c r="L1427" s="1"/>
      <c r="M1427" s="1"/>
      <c r="N1427" s="1"/>
    </row>
    <row r="1428" spans="1:14" ht="18.75" customHeight="1">
      <c r="A1428" s="13"/>
      <c r="B1428" s="13"/>
      <c r="C1428" s="32"/>
      <c r="D1428" s="13"/>
      <c r="E1428" s="14"/>
      <c r="F1428" s="14"/>
      <c r="G1428" s="1"/>
      <c r="H1428" s="1"/>
      <c r="I1428" s="1"/>
      <c r="J1428" s="1"/>
      <c r="K1428" s="1"/>
      <c r="L1428" s="1"/>
      <c r="M1428" s="1"/>
      <c r="N1428" s="1"/>
    </row>
    <row r="1429" spans="1:14" ht="18.75" customHeight="1">
      <c r="A1429" s="13"/>
      <c r="B1429" s="13"/>
      <c r="C1429" s="32"/>
      <c r="D1429" s="13"/>
      <c r="E1429" s="14"/>
      <c r="F1429" s="14"/>
      <c r="G1429" s="1"/>
      <c r="H1429" s="1"/>
      <c r="I1429" s="1"/>
      <c r="J1429" s="1"/>
      <c r="K1429" s="1"/>
      <c r="L1429" s="1"/>
      <c r="M1429" s="1"/>
      <c r="N1429" s="1"/>
    </row>
    <row r="1430" spans="1:14" ht="18.75" customHeight="1">
      <c r="A1430" s="13"/>
      <c r="B1430" s="13"/>
      <c r="C1430" s="32"/>
      <c r="D1430" s="13"/>
      <c r="E1430" s="14"/>
      <c r="F1430" s="14"/>
      <c r="G1430" s="1"/>
      <c r="H1430" s="1"/>
      <c r="I1430" s="1"/>
      <c r="J1430" s="1"/>
      <c r="K1430" s="1"/>
      <c r="L1430" s="1"/>
      <c r="M1430" s="1"/>
      <c r="N1430" s="1"/>
    </row>
    <row r="1431" spans="1:14" ht="18.75" customHeight="1">
      <c r="A1431" s="13"/>
      <c r="B1431" s="13"/>
      <c r="C1431" s="32"/>
      <c r="D1431" s="13"/>
      <c r="E1431" s="14"/>
      <c r="F1431" s="14"/>
      <c r="G1431" s="1"/>
      <c r="H1431" s="1"/>
      <c r="I1431" s="1"/>
      <c r="J1431" s="1"/>
      <c r="K1431" s="1"/>
      <c r="L1431" s="1"/>
      <c r="M1431" s="1"/>
      <c r="N1431" s="1"/>
    </row>
    <row r="1432" spans="1:14" ht="18.75" customHeight="1">
      <c r="A1432" s="13"/>
      <c r="B1432" s="13"/>
      <c r="C1432" s="32"/>
      <c r="D1432" s="13"/>
      <c r="E1432" s="14"/>
      <c r="F1432" s="14"/>
      <c r="G1432" s="1"/>
      <c r="H1432" s="1"/>
      <c r="I1432" s="1"/>
      <c r="J1432" s="1"/>
      <c r="K1432" s="1"/>
      <c r="L1432" s="1"/>
      <c r="M1432" s="1"/>
      <c r="N1432" s="1"/>
    </row>
    <row r="1433" spans="1:14" ht="18.75" customHeight="1">
      <c r="A1433" s="13"/>
      <c r="B1433" s="13"/>
      <c r="C1433" s="32"/>
      <c r="D1433" s="13"/>
      <c r="E1433" s="14"/>
      <c r="F1433" s="14"/>
      <c r="G1433" s="1"/>
      <c r="H1433" s="1"/>
      <c r="I1433" s="1"/>
      <c r="J1433" s="1"/>
      <c r="K1433" s="1"/>
      <c r="L1433" s="1"/>
      <c r="M1433" s="1"/>
      <c r="N1433" s="1"/>
    </row>
    <row r="1434" spans="1:14" ht="18.75" customHeight="1">
      <c r="A1434" s="13"/>
      <c r="B1434" s="13"/>
      <c r="C1434" s="32"/>
      <c r="D1434" s="13"/>
      <c r="E1434" s="14"/>
      <c r="F1434" s="14"/>
      <c r="G1434" s="1"/>
      <c r="H1434" s="1"/>
      <c r="I1434" s="1"/>
      <c r="J1434" s="1"/>
      <c r="K1434" s="1"/>
      <c r="L1434" s="1"/>
      <c r="M1434" s="1"/>
      <c r="N1434" s="1"/>
    </row>
    <row r="1435" spans="1:14" ht="18.75" customHeight="1">
      <c r="A1435" s="13"/>
      <c r="B1435" s="13"/>
      <c r="C1435" s="32"/>
      <c r="D1435" s="13"/>
      <c r="E1435" s="14"/>
      <c r="F1435" s="14"/>
      <c r="G1435" s="1"/>
      <c r="H1435" s="1"/>
      <c r="I1435" s="1"/>
      <c r="J1435" s="1"/>
      <c r="K1435" s="1"/>
      <c r="L1435" s="1"/>
      <c r="M1435" s="1"/>
      <c r="N1435" s="1"/>
    </row>
    <row r="1436" spans="1:14" ht="18.75" customHeight="1">
      <c r="A1436" s="13"/>
      <c r="B1436" s="13"/>
      <c r="C1436" s="32"/>
      <c r="D1436" s="13"/>
      <c r="E1436" s="14"/>
      <c r="F1436" s="14"/>
      <c r="G1436" s="1"/>
      <c r="H1436" s="1"/>
      <c r="I1436" s="1"/>
      <c r="J1436" s="1"/>
      <c r="K1436" s="1"/>
      <c r="L1436" s="1"/>
      <c r="M1436" s="1"/>
      <c r="N1436" s="1"/>
    </row>
    <row r="1437" spans="1:14" ht="18.75" customHeight="1">
      <c r="A1437" s="13"/>
      <c r="B1437" s="13"/>
      <c r="C1437" s="32"/>
      <c r="D1437" s="13"/>
      <c r="E1437" s="14"/>
      <c r="F1437" s="14"/>
      <c r="G1437" s="1"/>
      <c r="H1437" s="1"/>
      <c r="I1437" s="1"/>
      <c r="J1437" s="1"/>
      <c r="K1437" s="1"/>
      <c r="L1437" s="1"/>
      <c r="M1437" s="1"/>
      <c r="N1437" s="1"/>
    </row>
    <row r="1438" spans="1:14" ht="18.75" customHeight="1">
      <c r="A1438" s="13"/>
      <c r="B1438" s="13"/>
      <c r="C1438" s="32"/>
      <c r="D1438" s="13"/>
      <c r="E1438" s="14"/>
      <c r="F1438" s="14"/>
      <c r="G1438" s="1"/>
      <c r="H1438" s="1"/>
      <c r="I1438" s="1"/>
      <c r="J1438" s="1"/>
      <c r="K1438" s="1"/>
      <c r="L1438" s="1"/>
      <c r="M1438" s="1"/>
      <c r="N1438" s="1"/>
    </row>
    <row r="1439" spans="1:14" ht="18.75" customHeight="1">
      <c r="A1439" s="13"/>
      <c r="B1439" s="13"/>
      <c r="C1439" s="32"/>
      <c r="D1439" s="13"/>
      <c r="E1439" s="14"/>
      <c r="F1439" s="14"/>
      <c r="G1439" s="1"/>
      <c r="H1439" s="1"/>
      <c r="I1439" s="1"/>
      <c r="J1439" s="1"/>
      <c r="K1439" s="1"/>
      <c r="L1439" s="1"/>
      <c r="M1439" s="1"/>
      <c r="N1439" s="1"/>
    </row>
    <row r="1440" spans="1:14" ht="18.75" customHeight="1">
      <c r="A1440" s="13"/>
      <c r="B1440" s="13"/>
      <c r="C1440" s="32"/>
      <c r="D1440" s="13"/>
      <c r="E1440" s="14"/>
      <c r="F1440" s="14"/>
      <c r="G1440" s="1"/>
      <c r="H1440" s="1"/>
      <c r="I1440" s="1"/>
      <c r="J1440" s="1"/>
      <c r="K1440" s="1"/>
      <c r="L1440" s="1"/>
      <c r="M1440" s="1"/>
      <c r="N1440" s="1"/>
    </row>
    <row r="1441" spans="1:14" ht="18.75" customHeight="1">
      <c r="A1441" s="13"/>
      <c r="B1441" s="13"/>
      <c r="C1441" s="32"/>
      <c r="D1441" s="13"/>
      <c r="E1441" s="14"/>
      <c r="F1441" s="14"/>
      <c r="G1441" s="1"/>
      <c r="H1441" s="1"/>
      <c r="I1441" s="1"/>
      <c r="J1441" s="1"/>
      <c r="K1441" s="1"/>
      <c r="L1441" s="1"/>
      <c r="M1441" s="1"/>
      <c r="N1441" s="1"/>
    </row>
    <row r="1442" spans="1:14" ht="18.75" customHeight="1">
      <c r="A1442" s="13"/>
      <c r="B1442" s="13"/>
      <c r="C1442" s="32"/>
      <c r="D1442" s="13"/>
      <c r="E1442" s="14"/>
      <c r="F1442" s="14"/>
      <c r="G1442" s="1"/>
      <c r="H1442" s="1"/>
      <c r="I1442" s="1"/>
      <c r="J1442" s="1"/>
      <c r="K1442" s="1"/>
      <c r="L1442" s="1"/>
      <c r="M1442" s="1"/>
      <c r="N1442" s="1"/>
    </row>
    <row r="1443" spans="1:14" ht="18.75" customHeight="1">
      <c r="A1443" s="13"/>
      <c r="B1443" s="13"/>
      <c r="C1443" s="32"/>
      <c r="D1443" s="13"/>
      <c r="E1443" s="14"/>
      <c r="F1443" s="14"/>
      <c r="G1443" s="1"/>
      <c r="H1443" s="1"/>
      <c r="I1443" s="1"/>
      <c r="J1443" s="1"/>
      <c r="K1443" s="1"/>
      <c r="L1443" s="1"/>
      <c r="M1443" s="1"/>
      <c r="N1443" s="1"/>
    </row>
    <row r="1444" spans="1:14" ht="18.75" customHeight="1">
      <c r="A1444" s="13"/>
      <c r="B1444" s="13"/>
      <c r="C1444" s="32"/>
      <c r="D1444" s="13"/>
      <c r="E1444" s="14"/>
      <c r="F1444" s="14"/>
      <c r="G1444" s="1"/>
      <c r="H1444" s="1"/>
      <c r="I1444" s="1"/>
      <c r="J1444" s="1"/>
      <c r="K1444" s="1"/>
      <c r="L1444" s="1"/>
      <c r="M1444" s="1"/>
      <c r="N1444" s="1"/>
    </row>
    <row r="1445" spans="1:14" ht="18.75" customHeight="1">
      <c r="A1445" s="13"/>
      <c r="B1445" s="13"/>
      <c r="C1445" s="32"/>
      <c r="D1445" s="13"/>
      <c r="E1445" s="14"/>
      <c r="F1445" s="14"/>
      <c r="G1445" s="1"/>
      <c r="H1445" s="1"/>
      <c r="I1445" s="1"/>
      <c r="J1445" s="1"/>
      <c r="K1445" s="1"/>
      <c r="L1445" s="1"/>
      <c r="M1445" s="1"/>
      <c r="N1445" s="1"/>
    </row>
    <row r="1446" spans="1:14" ht="18.75" customHeight="1">
      <c r="A1446" s="13"/>
      <c r="B1446" s="13"/>
      <c r="C1446" s="32"/>
      <c r="D1446" s="13"/>
      <c r="E1446" s="14"/>
      <c r="F1446" s="14"/>
      <c r="G1446" s="1"/>
      <c r="H1446" s="1"/>
      <c r="I1446" s="1"/>
      <c r="J1446" s="1"/>
      <c r="K1446" s="1"/>
      <c r="L1446" s="1"/>
      <c r="M1446" s="1"/>
      <c r="N1446" s="1"/>
    </row>
    <row r="1447" spans="1:14" ht="18.75" customHeight="1">
      <c r="A1447" s="13"/>
      <c r="B1447" s="13"/>
      <c r="C1447" s="32"/>
      <c r="D1447" s="13"/>
      <c r="E1447" s="14"/>
      <c r="F1447" s="14"/>
      <c r="G1447" s="1"/>
      <c r="H1447" s="1"/>
      <c r="I1447" s="1"/>
      <c r="J1447" s="1"/>
      <c r="K1447" s="1"/>
      <c r="L1447" s="1"/>
      <c r="M1447" s="1"/>
      <c r="N1447" s="1"/>
    </row>
    <row r="1448" spans="1:14" ht="18.75" customHeight="1">
      <c r="A1448" s="13"/>
      <c r="B1448" s="13"/>
      <c r="C1448" s="32"/>
      <c r="D1448" s="13"/>
      <c r="E1448" s="14"/>
      <c r="F1448" s="14"/>
      <c r="G1448" s="1"/>
      <c r="H1448" s="1"/>
      <c r="I1448" s="1"/>
      <c r="J1448" s="1"/>
      <c r="K1448" s="1"/>
      <c r="L1448" s="1"/>
      <c r="M1448" s="1"/>
      <c r="N1448" s="1"/>
    </row>
    <row r="1449" spans="1:14" ht="18.75" customHeight="1">
      <c r="A1449" s="13"/>
      <c r="B1449" s="13"/>
      <c r="C1449" s="32"/>
      <c r="D1449" s="13"/>
      <c r="E1449" s="14"/>
      <c r="F1449" s="14"/>
      <c r="G1449" s="1"/>
      <c r="H1449" s="1"/>
      <c r="I1449" s="1"/>
      <c r="J1449" s="1"/>
      <c r="K1449" s="1"/>
      <c r="L1449" s="1"/>
      <c r="M1449" s="1"/>
      <c r="N1449" s="1"/>
    </row>
    <row r="1450" spans="1:14" ht="18.75" customHeight="1">
      <c r="A1450" s="13"/>
      <c r="B1450" s="13"/>
      <c r="C1450" s="32"/>
      <c r="D1450" s="13"/>
      <c r="E1450" s="14"/>
      <c r="F1450" s="14"/>
      <c r="G1450" s="1"/>
      <c r="H1450" s="1"/>
      <c r="I1450" s="1"/>
      <c r="J1450" s="1"/>
      <c r="K1450" s="1"/>
      <c r="L1450" s="1"/>
      <c r="M1450" s="1"/>
      <c r="N1450" s="1"/>
    </row>
    <row r="1451" spans="1:14" ht="18.75" customHeight="1">
      <c r="A1451" s="13"/>
      <c r="B1451" s="13"/>
      <c r="C1451" s="32"/>
      <c r="D1451" s="13"/>
      <c r="E1451" s="14"/>
      <c r="F1451" s="14"/>
      <c r="G1451" s="1"/>
      <c r="H1451" s="1"/>
      <c r="I1451" s="1"/>
      <c r="J1451" s="1"/>
      <c r="K1451" s="1"/>
      <c r="L1451" s="1"/>
      <c r="M1451" s="1"/>
      <c r="N1451" s="1"/>
    </row>
    <row r="1452" spans="1:14" ht="18.75" customHeight="1">
      <c r="A1452" s="13"/>
      <c r="B1452" s="13"/>
      <c r="C1452" s="32"/>
      <c r="D1452" s="13"/>
      <c r="E1452" s="14"/>
      <c r="F1452" s="14"/>
      <c r="G1452" s="1"/>
      <c r="H1452" s="1"/>
      <c r="I1452" s="1"/>
      <c r="J1452" s="1"/>
      <c r="K1452" s="1"/>
      <c r="L1452" s="1"/>
      <c r="M1452" s="1"/>
      <c r="N1452" s="1"/>
    </row>
    <row r="1453" spans="1:14" ht="18.75" customHeight="1">
      <c r="A1453" s="13"/>
      <c r="B1453" s="13"/>
      <c r="C1453" s="32"/>
      <c r="D1453" s="13"/>
      <c r="E1453" s="14"/>
      <c r="F1453" s="14"/>
      <c r="G1453" s="1"/>
      <c r="H1453" s="1"/>
      <c r="I1453" s="1"/>
      <c r="J1453" s="1"/>
      <c r="K1453" s="1"/>
      <c r="L1453" s="1"/>
      <c r="M1453" s="1"/>
      <c r="N1453" s="1"/>
    </row>
    <row r="1454" spans="1:14" ht="18.75" customHeight="1">
      <c r="A1454" s="13"/>
      <c r="B1454" s="13"/>
      <c r="C1454" s="32"/>
      <c r="D1454" s="13"/>
      <c r="E1454" s="14"/>
      <c r="F1454" s="14"/>
      <c r="G1454" s="1"/>
      <c r="H1454" s="1"/>
      <c r="I1454" s="1"/>
      <c r="J1454" s="1"/>
      <c r="K1454" s="1"/>
      <c r="L1454" s="1"/>
      <c r="M1454" s="1"/>
      <c r="N1454" s="1"/>
    </row>
    <row r="1455" spans="1:14" ht="18.75" customHeight="1">
      <c r="A1455" s="13"/>
      <c r="B1455" s="13"/>
      <c r="C1455" s="32"/>
      <c r="D1455" s="13"/>
      <c r="E1455" s="14"/>
      <c r="F1455" s="14"/>
      <c r="G1455" s="1"/>
      <c r="H1455" s="1"/>
      <c r="I1455" s="1"/>
      <c r="J1455" s="1"/>
      <c r="K1455" s="1"/>
      <c r="L1455" s="1"/>
      <c r="M1455" s="1"/>
      <c r="N1455" s="1"/>
    </row>
    <row r="1456" spans="1:14" ht="18.75" customHeight="1">
      <c r="A1456" s="13"/>
      <c r="B1456" s="13"/>
      <c r="C1456" s="32"/>
      <c r="D1456" s="13"/>
      <c r="E1456" s="14"/>
      <c r="F1456" s="14"/>
      <c r="G1456" s="1"/>
      <c r="H1456" s="1"/>
      <c r="I1456" s="1"/>
      <c r="J1456" s="1"/>
      <c r="K1456" s="1"/>
      <c r="L1456" s="1"/>
      <c r="M1456" s="1"/>
      <c r="N1456" s="1"/>
    </row>
    <row r="1457" spans="1:14" ht="18.75" customHeight="1">
      <c r="A1457" s="13"/>
      <c r="B1457" s="13"/>
      <c r="C1457" s="32"/>
      <c r="D1457" s="13"/>
      <c r="E1457" s="14"/>
      <c r="F1457" s="14"/>
      <c r="G1457" s="1"/>
      <c r="H1457" s="1"/>
      <c r="I1457" s="1"/>
      <c r="J1457" s="1"/>
      <c r="K1457" s="1"/>
      <c r="L1457" s="1"/>
      <c r="M1457" s="1"/>
      <c r="N1457" s="1"/>
    </row>
    <row r="1458" spans="1:14" ht="18.75" customHeight="1">
      <c r="A1458" s="13"/>
      <c r="B1458" s="13"/>
      <c r="C1458" s="32"/>
      <c r="D1458" s="13"/>
      <c r="E1458" s="14"/>
      <c r="F1458" s="14"/>
      <c r="G1458" s="1"/>
      <c r="H1458" s="1"/>
      <c r="I1458" s="1"/>
      <c r="J1458" s="1"/>
      <c r="K1458" s="1"/>
      <c r="L1458" s="1"/>
      <c r="M1458" s="1"/>
      <c r="N1458" s="1"/>
    </row>
    <row r="1459" spans="1:14" ht="18.75" customHeight="1">
      <c r="A1459" s="13"/>
      <c r="B1459" s="13"/>
      <c r="C1459" s="32"/>
      <c r="D1459" s="13"/>
      <c r="E1459" s="14"/>
      <c r="F1459" s="14"/>
      <c r="G1459" s="1"/>
      <c r="H1459" s="1"/>
      <c r="I1459" s="1"/>
      <c r="J1459" s="1"/>
      <c r="K1459" s="1"/>
      <c r="L1459" s="1"/>
      <c r="M1459" s="1"/>
      <c r="N1459" s="1"/>
    </row>
    <row r="1460" spans="1:14" ht="18.75" customHeight="1">
      <c r="A1460" s="13"/>
      <c r="B1460" s="13"/>
      <c r="C1460" s="32"/>
      <c r="D1460" s="13"/>
      <c r="E1460" s="14"/>
      <c r="F1460" s="14"/>
      <c r="G1460" s="1"/>
      <c r="H1460" s="1"/>
      <c r="I1460" s="1"/>
      <c r="J1460" s="1"/>
      <c r="K1460" s="1"/>
      <c r="L1460" s="1"/>
      <c r="M1460" s="1"/>
      <c r="N1460" s="1"/>
    </row>
    <row r="1461" spans="1:14" ht="18.75" customHeight="1">
      <c r="A1461" s="13"/>
      <c r="B1461" s="13"/>
      <c r="C1461" s="32"/>
      <c r="D1461" s="13"/>
      <c r="E1461" s="14"/>
      <c r="F1461" s="14"/>
      <c r="G1461" s="1"/>
      <c r="H1461" s="1"/>
      <c r="I1461" s="1"/>
      <c r="J1461" s="1"/>
      <c r="K1461" s="1"/>
      <c r="L1461" s="1"/>
      <c r="M1461" s="1"/>
      <c r="N1461" s="1"/>
    </row>
    <row r="1462" spans="1:14" ht="18.75" customHeight="1">
      <c r="A1462" s="13"/>
      <c r="B1462" s="13"/>
      <c r="C1462" s="32"/>
      <c r="D1462" s="13"/>
      <c r="E1462" s="14"/>
      <c r="F1462" s="14"/>
      <c r="G1462" s="1"/>
      <c r="H1462" s="1"/>
      <c r="I1462" s="1"/>
      <c r="J1462" s="1"/>
      <c r="K1462" s="1"/>
      <c r="L1462" s="1"/>
      <c r="M1462" s="1"/>
      <c r="N1462" s="1"/>
    </row>
    <row r="1463" spans="1:14" ht="18.75" customHeight="1">
      <c r="A1463" s="13"/>
      <c r="B1463" s="13"/>
      <c r="C1463" s="32"/>
      <c r="D1463" s="13"/>
      <c r="E1463" s="14"/>
      <c r="F1463" s="14"/>
      <c r="G1463" s="1"/>
      <c r="H1463" s="1"/>
      <c r="I1463" s="1"/>
      <c r="J1463" s="1"/>
      <c r="K1463" s="1"/>
      <c r="L1463" s="1"/>
      <c r="M1463" s="1"/>
      <c r="N1463" s="1"/>
    </row>
    <row r="1464" spans="1:14" ht="18.75" customHeight="1">
      <c r="A1464" s="13"/>
      <c r="B1464" s="13"/>
      <c r="C1464" s="32"/>
      <c r="D1464" s="13"/>
      <c r="E1464" s="14"/>
      <c r="F1464" s="14"/>
      <c r="G1464" s="1"/>
      <c r="H1464" s="1"/>
      <c r="I1464" s="1"/>
      <c r="J1464" s="1"/>
      <c r="K1464" s="1"/>
      <c r="L1464" s="1"/>
      <c r="M1464" s="1"/>
      <c r="N1464" s="1"/>
    </row>
    <row r="1465" spans="1:14" ht="18.75" customHeight="1">
      <c r="A1465" s="13"/>
      <c r="B1465" s="13"/>
      <c r="C1465" s="32"/>
      <c r="D1465" s="13"/>
      <c r="E1465" s="14"/>
      <c r="F1465" s="14"/>
      <c r="G1465" s="1"/>
      <c r="H1465" s="1"/>
      <c r="I1465" s="1"/>
      <c r="J1465" s="1"/>
      <c r="K1465" s="1"/>
      <c r="L1465" s="1"/>
      <c r="M1465" s="1"/>
      <c r="N1465" s="1"/>
    </row>
    <row r="1466" spans="1:14" ht="18.75" customHeight="1">
      <c r="A1466" s="13"/>
      <c r="B1466" s="13"/>
      <c r="C1466" s="32"/>
      <c r="D1466" s="13"/>
      <c r="E1466" s="14"/>
      <c r="F1466" s="14"/>
      <c r="G1466" s="1"/>
      <c r="H1466" s="1"/>
      <c r="I1466" s="1"/>
      <c r="J1466" s="1"/>
      <c r="K1466" s="1"/>
      <c r="L1466" s="1"/>
      <c r="M1466" s="1"/>
      <c r="N1466" s="1"/>
    </row>
    <row r="1467" spans="1:14" ht="18.75" customHeight="1">
      <c r="A1467" s="13"/>
      <c r="B1467" s="13"/>
      <c r="C1467" s="32"/>
      <c r="D1467" s="13"/>
      <c r="E1467" s="14"/>
      <c r="F1467" s="14"/>
      <c r="G1467" s="1"/>
      <c r="H1467" s="1"/>
      <c r="I1467" s="1"/>
      <c r="J1467" s="1"/>
      <c r="K1467" s="1"/>
      <c r="L1467" s="1"/>
      <c r="M1467" s="1"/>
      <c r="N1467" s="1"/>
    </row>
    <row r="1468" spans="1:14" ht="18.75" customHeight="1">
      <c r="A1468" s="13"/>
      <c r="B1468" s="13"/>
      <c r="C1468" s="32"/>
      <c r="D1468" s="13"/>
      <c r="E1468" s="14"/>
      <c r="F1468" s="14"/>
      <c r="G1468" s="1"/>
      <c r="H1468" s="1"/>
      <c r="I1468" s="1"/>
      <c r="J1468" s="1"/>
      <c r="K1468" s="1"/>
      <c r="L1468" s="1"/>
      <c r="M1468" s="1"/>
      <c r="N1468" s="1"/>
    </row>
    <row r="1469" spans="1:14" ht="18.75" customHeight="1">
      <c r="A1469" s="13"/>
      <c r="B1469" s="13"/>
      <c r="C1469" s="32"/>
      <c r="D1469" s="13"/>
      <c r="E1469" s="14"/>
      <c r="F1469" s="14"/>
      <c r="G1469" s="1"/>
      <c r="H1469" s="1"/>
      <c r="I1469" s="1"/>
      <c r="J1469" s="1"/>
      <c r="K1469" s="1"/>
      <c r="L1469" s="1"/>
      <c r="M1469" s="1"/>
      <c r="N1469" s="1"/>
    </row>
    <row r="1470" spans="1:14" ht="18.75" customHeight="1">
      <c r="A1470" s="13"/>
      <c r="B1470" s="13"/>
      <c r="C1470" s="32"/>
      <c r="D1470" s="13"/>
      <c r="E1470" s="14"/>
      <c r="F1470" s="14"/>
      <c r="G1470" s="1"/>
      <c r="H1470" s="1"/>
      <c r="I1470" s="1"/>
      <c r="J1470" s="1"/>
      <c r="K1470" s="1"/>
      <c r="L1470" s="1"/>
      <c r="M1470" s="1"/>
      <c r="N1470" s="1"/>
    </row>
    <row r="1471" spans="1:14" ht="18.75" customHeight="1">
      <c r="A1471" s="13"/>
      <c r="B1471" s="13"/>
      <c r="C1471" s="32"/>
      <c r="D1471" s="13"/>
      <c r="E1471" s="14"/>
      <c r="F1471" s="14"/>
      <c r="G1471" s="1"/>
      <c r="H1471" s="1"/>
      <c r="I1471" s="1"/>
      <c r="J1471" s="1"/>
      <c r="K1471" s="1"/>
      <c r="L1471" s="1"/>
      <c r="M1471" s="1"/>
      <c r="N1471" s="1"/>
    </row>
    <row r="1472" spans="1:14" ht="18.75" customHeight="1">
      <c r="A1472" s="13"/>
      <c r="B1472" s="13"/>
      <c r="C1472" s="32"/>
      <c r="D1472" s="13"/>
      <c r="E1472" s="14"/>
      <c r="F1472" s="14"/>
      <c r="G1472" s="1"/>
      <c r="H1472" s="1"/>
      <c r="I1472" s="1"/>
      <c r="J1472" s="1"/>
      <c r="K1472" s="1"/>
      <c r="L1472" s="1"/>
      <c r="M1472" s="1"/>
      <c r="N1472" s="1"/>
    </row>
    <row r="1473" spans="1:14" ht="18.75" customHeight="1">
      <c r="A1473" s="13"/>
      <c r="B1473" s="13"/>
      <c r="C1473" s="32"/>
      <c r="D1473" s="13"/>
      <c r="E1473" s="14"/>
      <c r="F1473" s="14"/>
      <c r="G1473" s="1"/>
      <c r="H1473" s="1"/>
      <c r="I1473" s="1"/>
      <c r="J1473" s="1"/>
      <c r="K1473" s="1"/>
      <c r="L1473" s="1"/>
      <c r="M1473" s="1"/>
      <c r="N1473" s="1"/>
    </row>
    <row r="1474" spans="1:14" ht="18.75" customHeight="1">
      <c r="A1474" s="13"/>
      <c r="B1474" s="13"/>
      <c r="C1474" s="32"/>
      <c r="D1474" s="13"/>
      <c r="E1474" s="14"/>
      <c r="F1474" s="14"/>
      <c r="G1474" s="1"/>
      <c r="H1474" s="1"/>
      <c r="I1474" s="1"/>
      <c r="J1474" s="1"/>
      <c r="K1474" s="1"/>
      <c r="L1474" s="1"/>
      <c r="M1474" s="1"/>
      <c r="N1474" s="1"/>
    </row>
    <row r="1475" spans="1:14" ht="18.75" customHeight="1">
      <c r="A1475" s="13"/>
      <c r="B1475" s="13"/>
      <c r="C1475" s="32"/>
      <c r="D1475" s="13"/>
      <c r="E1475" s="14"/>
      <c r="F1475" s="14"/>
      <c r="G1475" s="1"/>
      <c r="H1475" s="1"/>
      <c r="I1475" s="1"/>
      <c r="J1475" s="1"/>
      <c r="K1475" s="1"/>
      <c r="L1475" s="1"/>
      <c r="M1475" s="1"/>
      <c r="N1475" s="1"/>
    </row>
    <row r="1476" spans="1:14" ht="18.75" customHeight="1">
      <c r="A1476" s="13"/>
      <c r="B1476" s="13"/>
      <c r="C1476" s="32"/>
      <c r="D1476" s="13"/>
      <c r="E1476" s="14"/>
      <c r="F1476" s="14"/>
      <c r="G1476" s="1"/>
      <c r="H1476" s="1"/>
      <c r="I1476" s="1"/>
      <c r="J1476" s="1"/>
      <c r="K1476" s="1"/>
      <c r="L1476" s="1"/>
      <c r="M1476" s="1"/>
      <c r="N1476" s="1"/>
    </row>
    <row r="1477" spans="1:14" ht="18.75" customHeight="1">
      <c r="A1477" s="13"/>
      <c r="B1477" s="13"/>
      <c r="C1477" s="32"/>
      <c r="D1477" s="13"/>
      <c r="E1477" s="14"/>
      <c r="F1477" s="14"/>
      <c r="G1477" s="1"/>
      <c r="H1477" s="1"/>
      <c r="I1477" s="1"/>
      <c r="J1477" s="1"/>
      <c r="K1477" s="1"/>
      <c r="L1477" s="1"/>
      <c r="M1477" s="1"/>
      <c r="N1477" s="1"/>
    </row>
    <row r="1478" spans="1:14" ht="18.75" customHeight="1">
      <c r="A1478" s="13"/>
      <c r="B1478" s="13"/>
      <c r="C1478" s="32"/>
      <c r="D1478" s="13"/>
      <c r="E1478" s="14"/>
      <c r="F1478" s="14"/>
      <c r="G1478" s="1"/>
      <c r="H1478" s="1"/>
      <c r="I1478" s="1"/>
      <c r="J1478" s="1"/>
      <c r="K1478" s="1"/>
      <c r="L1478" s="1"/>
      <c r="M1478" s="1"/>
      <c r="N1478" s="1"/>
    </row>
    <row r="1479" spans="1:14" ht="18.75" customHeight="1">
      <c r="A1479" s="13"/>
      <c r="B1479" s="13"/>
      <c r="C1479" s="32"/>
      <c r="D1479" s="13"/>
      <c r="E1479" s="14"/>
      <c r="F1479" s="14"/>
      <c r="G1479" s="1"/>
      <c r="H1479" s="1"/>
      <c r="I1479" s="1"/>
      <c r="J1479" s="1"/>
      <c r="K1479" s="1"/>
      <c r="L1479" s="1"/>
      <c r="M1479" s="1"/>
      <c r="N1479" s="1"/>
    </row>
    <row r="1480" spans="1:14" ht="18.75" customHeight="1">
      <c r="A1480" s="13"/>
      <c r="B1480" s="13"/>
      <c r="C1480" s="32"/>
      <c r="D1480" s="13"/>
      <c r="E1480" s="14"/>
      <c r="F1480" s="14"/>
      <c r="G1480" s="1"/>
      <c r="H1480" s="1"/>
      <c r="I1480" s="1"/>
      <c r="J1480" s="1"/>
      <c r="K1480" s="1"/>
      <c r="L1480" s="1"/>
      <c r="M1480" s="1"/>
      <c r="N1480" s="1"/>
    </row>
    <row r="1481" spans="1:14" ht="18.75" customHeight="1">
      <c r="A1481" s="13"/>
      <c r="B1481" s="13"/>
      <c r="C1481" s="32"/>
      <c r="D1481" s="13"/>
      <c r="E1481" s="14"/>
      <c r="F1481" s="14"/>
      <c r="G1481" s="1"/>
      <c r="H1481" s="1"/>
      <c r="I1481" s="1"/>
      <c r="J1481" s="1"/>
      <c r="K1481" s="1"/>
      <c r="L1481" s="1"/>
      <c r="M1481" s="1"/>
      <c r="N1481" s="1"/>
    </row>
    <row r="1482" spans="1:14" ht="18.75" customHeight="1">
      <c r="A1482" s="13"/>
      <c r="B1482" s="13"/>
      <c r="C1482" s="32"/>
      <c r="D1482" s="13"/>
      <c r="E1482" s="14"/>
      <c r="F1482" s="14"/>
      <c r="G1482" s="1"/>
      <c r="H1482" s="1"/>
      <c r="I1482" s="1"/>
      <c r="J1482" s="1"/>
      <c r="K1482" s="1"/>
      <c r="L1482" s="1"/>
      <c r="M1482" s="1"/>
      <c r="N1482" s="1"/>
    </row>
    <row r="1483" spans="1:14" ht="18.75" customHeight="1">
      <c r="A1483" s="13"/>
      <c r="B1483" s="13"/>
      <c r="C1483" s="32"/>
      <c r="D1483" s="13"/>
      <c r="E1483" s="14"/>
      <c r="F1483" s="14"/>
      <c r="G1483" s="1"/>
      <c r="H1483" s="1"/>
      <c r="I1483" s="1"/>
      <c r="J1483" s="1"/>
      <c r="K1483" s="1"/>
      <c r="L1483" s="1"/>
      <c r="M1483" s="1"/>
      <c r="N1483" s="1"/>
    </row>
    <row r="1484" spans="1:14" ht="18.75" customHeight="1">
      <c r="A1484" s="13"/>
      <c r="B1484" s="13"/>
      <c r="C1484" s="32"/>
      <c r="D1484" s="13"/>
      <c r="E1484" s="14"/>
      <c r="F1484" s="14"/>
      <c r="G1484" s="1"/>
      <c r="H1484" s="1"/>
      <c r="I1484" s="1"/>
      <c r="J1484" s="1"/>
      <c r="K1484" s="1"/>
      <c r="L1484" s="1"/>
      <c r="M1484" s="1"/>
      <c r="N1484" s="1"/>
    </row>
    <row r="1485" spans="1:14" ht="18.75" customHeight="1">
      <c r="A1485" s="13"/>
      <c r="B1485" s="13"/>
      <c r="C1485" s="32"/>
      <c r="D1485" s="13"/>
      <c r="E1485" s="14"/>
      <c r="F1485" s="14"/>
      <c r="G1485" s="1"/>
      <c r="H1485" s="1"/>
      <c r="I1485" s="1"/>
      <c r="J1485" s="1"/>
      <c r="K1485" s="1"/>
      <c r="L1485" s="1"/>
      <c r="M1485" s="1"/>
      <c r="N1485" s="1"/>
    </row>
    <row r="1486" spans="1:14" ht="18.75" customHeight="1">
      <c r="A1486" s="13"/>
      <c r="B1486" s="13"/>
      <c r="C1486" s="32"/>
      <c r="D1486" s="13"/>
      <c r="E1486" s="14"/>
      <c r="F1486" s="14"/>
      <c r="G1486" s="1"/>
      <c r="H1486" s="1"/>
      <c r="I1486" s="1"/>
      <c r="J1486" s="1"/>
      <c r="K1486" s="1"/>
      <c r="L1486" s="1"/>
      <c r="M1486" s="1"/>
      <c r="N1486" s="1"/>
    </row>
    <row r="1487" spans="1:14" ht="18.75" customHeight="1">
      <c r="A1487" s="13"/>
      <c r="B1487" s="13"/>
      <c r="C1487" s="32"/>
      <c r="D1487" s="13"/>
      <c r="E1487" s="14"/>
      <c r="F1487" s="14"/>
      <c r="G1487" s="1"/>
      <c r="H1487" s="1"/>
      <c r="I1487" s="1"/>
      <c r="J1487" s="1"/>
      <c r="K1487" s="1"/>
      <c r="L1487" s="1"/>
      <c r="M1487" s="1"/>
      <c r="N1487" s="1"/>
    </row>
    <row r="1488" spans="1:14" ht="18.75" customHeight="1">
      <c r="A1488" s="13"/>
      <c r="B1488" s="13"/>
      <c r="C1488" s="32"/>
      <c r="D1488" s="13"/>
      <c r="E1488" s="14"/>
      <c r="F1488" s="14"/>
      <c r="G1488" s="1"/>
      <c r="H1488" s="1"/>
      <c r="I1488" s="1"/>
      <c r="J1488" s="1"/>
      <c r="K1488" s="1"/>
      <c r="L1488" s="1"/>
      <c r="M1488" s="1"/>
      <c r="N1488" s="1"/>
    </row>
    <row r="1489" spans="1:14" ht="18.75" customHeight="1">
      <c r="A1489" s="13"/>
      <c r="B1489" s="13"/>
      <c r="C1489" s="32"/>
      <c r="D1489" s="13"/>
      <c r="E1489" s="14"/>
      <c r="F1489" s="14"/>
      <c r="G1489" s="1"/>
      <c r="H1489" s="1"/>
      <c r="I1489" s="1"/>
      <c r="J1489" s="1"/>
      <c r="K1489" s="1"/>
      <c r="L1489" s="1"/>
      <c r="M1489" s="1"/>
      <c r="N1489" s="1"/>
    </row>
    <row r="1490" spans="1:14" ht="18.75" customHeight="1">
      <c r="A1490" s="13"/>
      <c r="B1490" s="13"/>
      <c r="C1490" s="32"/>
      <c r="D1490" s="13"/>
      <c r="E1490" s="14"/>
      <c r="F1490" s="14"/>
      <c r="G1490" s="1"/>
      <c r="H1490" s="1"/>
      <c r="I1490" s="1"/>
      <c r="J1490" s="1"/>
      <c r="K1490" s="1"/>
      <c r="L1490" s="1"/>
      <c r="M1490" s="1"/>
      <c r="N1490" s="1"/>
    </row>
    <row r="1491" spans="1:14" ht="18.75" customHeight="1">
      <c r="A1491" s="13"/>
      <c r="B1491" s="13"/>
      <c r="C1491" s="32"/>
      <c r="D1491" s="13"/>
      <c r="E1491" s="14"/>
      <c r="F1491" s="14"/>
      <c r="G1491" s="1"/>
      <c r="H1491" s="1"/>
      <c r="I1491" s="1"/>
      <c r="J1491" s="1"/>
      <c r="K1491" s="1"/>
      <c r="L1491" s="1"/>
      <c r="M1491" s="1"/>
      <c r="N1491" s="1"/>
    </row>
    <row r="1492" spans="1:14" ht="18.75" customHeight="1">
      <c r="A1492" s="13"/>
      <c r="B1492" s="13"/>
      <c r="C1492" s="32"/>
      <c r="D1492" s="13"/>
      <c r="E1492" s="14"/>
      <c r="F1492" s="14"/>
      <c r="G1492" s="1"/>
      <c r="H1492" s="1"/>
      <c r="I1492" s="1"/>
      <c r="J1492" s="1"/>
      <c r="K1492" s="1"/>
      <c r="L1492" s="1"/>
      <c r="M1492" s="1"/>
      <c r="N1492" s="1"/>
    </row>
    <row r="1493" spans="1:14" ht="18.75" customHeight="1">
      <c r="A1493" s="13"/>
      <c r="B1493" s="13"/>
      <c r="C1493" s="32"/>
      <c r="D1493" s="13"/>
      <c r="E1493" s="14"/>
      <c r="F1493" s="14"/>
      <c r="G1493" s="1"/>
      <c r="H1493" s="1"/>
      <c r="I1493" s="1"/>
      <c r="J1493" s="1"/>
      <c r="K1493" s="1"/>
      <c r="L1493" s="1"/>
      <c r="M1493" s="1"/>
      <c r="N1493" s="1"/>
    </row>
    <row r="1494" spans="1:14" ht="18.75" customHeight="1">
      <c r="A1494" s="13"/>
      <c r="B1494" s="13"/>
      <c r="C1494" s="32"/>
      <c r="D1494" s="13"/>
      <c r="E1494" s="14"/>
      <c r="F1494" s="14"/>
      <c r="G1494" s="1"/>
      <c r="H1494" s="1"/>
      <c r="I1494" s="1"/>
      <c r="J1494" s="1"/>
      <c r="K1494" s="1"/>
      <c r="L1494" s="1"/>
      <c r="M1494" s="1"/>
      <c r="N1494" s="1"/>
    </row>
    <row r="1495" spans="1:14" ht="18.75" customHeight="1">
      <c r="A1495" s="13"/>
      <c r="B1495" s="13"/>
      <c r="C1495" s="32"/>
      <c r="D1495" s="13"/>
      <c r="E1495" s="14"/>
      <c r="F1495" s="14"/>
      <c r="G1495" s="1"/>
      <c r="H1495" s="1"/>
      <c r="I1495" s="1"/>
      <c r="J1495" s="1"/>
      <c r="K1495" s="1"/>
      <c r="L1495" s="1"/>
      <c r="M1495" s="1"/>
      <c r="N1495" s="1"/>
    </row>
    <row r="1496" spans="1:14" ht="18.75" customHeight="1">
      <c r="A1496" s="13"/>
      <c r="B1496" s="13"/>
      <c r="C1496" s="32"/>
      <c r="D1496" s="13"/>
      <c r="E1496" s="14"/>
      <c r="F1496" s="14"/>
      <c r="G1496" s="1"/>
      <c r="H1496" s="1"/>
      <c r="I1496" s="1"/>
      <c r="J1496" s="1"/>
      <c r="K1496" s="1"/>
      <c r="L1496" s="1"/>
      <c r="M1496" s="1"/>
      <c r="N1496" s="1"/>
    </row>
    <row r="1497" spans="1:14" ht="18.75" customHeight="1">
      <c r="A1497" s="13"/>
      <c r="B1497" s="13"/>
      <c r="C1497" s="32"/>
      <c r="D1497" s="13"/>
      <c r="E1497" s="14"/>
      <c r="F1497" s="14"/>
      <c r="G1497" s="1"/>
      <c r="H1497" s="1"/>
      <c r="I1497" s="1"/>
      <c r="J1497" s="1"/>
      <c r="K1497" s="1"/>
      <c r="L1497" s="1"/>
      <c r="M1497" s="1"/>
      <c r="N1497" s="1"/>
    </row>
    <row r="1498" spans="1:14" ht="18.75" customHeight="1">
      <c r="A1498" s="13"/>
      <c r="B1498" s="13"/>
      <c r="C1498" s="32"/>
      <c r="D1498" s="13"/>
      <c r="E1498" s="14"/>
      <c r="F1498" s="14"/>
      <c r="G1498" s="1"/>
      <c r="H1498" s="1"/>
      <c r="I1498" s="1"/>
      <c r="J1498" s="1"/>
      <c r="K1498" s="1"/>
      <c r="L1498" s="1"/>
      <c r="M1498" s="1"/>
      <c r="N1498" s="1"/>
    </row>
    <row r="1499" spans="1:14" ht="18.75" customHeight="1">
      <c r="A1499" s="13"/>
      <c r="B1499" s="13"/>
      <c r="C1499" s="32"/>
      <c r="D1499" s="13"/>
      <c r="E1499" s="14"/>
      <c r="F1499" s="14"/>
      <c r="G1499" s="1"/>
      <c r="H1499" s="1"/>
      <c r="I1499" s="1"/>
      <c r="J1499" s="1"/>
      <c r="K1499" s="1"/>
      <c r="L1499" s="1"/>
      <c r="M1499" s="1"/>
      <c r="N1499" s="1"/>
    </row>
    <row r="1500" spans="1:14" ht="18.75" customHeight="1">
      <c r="A1500" s="13"/>
      <c r="B1500" s="13"/>
      <c r="C1500" s="32"/>
      <c r="D1500" s="13"/>
      <c r="E1500" s="14"/>
      <c r="F1500" s="14"/>
      <c r="G1500" s="1"/>
      <c r="H1500" s="1"/>
      <c r="I1500" s="1"/>
      <c r="J1500" s="1"/>
      <c r="K1500" s="1"/>
      <c r="L1500" s="1"/>
      <c r="M1500" s="1"/>
      <c r="N1500" s="1"/>
    </row>
    <row r="1501" spans="1:14" ht="18.75" customHeight="1">
      <c r="A1501" s="13"/>
      <c r="B1501" s="13"/>
      <c r="C1501" s="32"/>
      <c r="D1501" s="13"/>
      <c r="E1501" s="14"/>
      <c r="F1501" s="14"/>
      <c r="G1501" s="1"/>
      <c r="H1501" s="1"/>
      <c r="I1501" s="1"/>
      <c r="J1501" s="1"/>
      <c r="K1501" s="1"/>
      <c r="L1501" s="1"/>
      <c r="M1501" s="1"/>
      <c r="N1501" s="1"/>
    </row>
    <row r="1502" spans="1:14" ht="18.75" customHeight="1">
      <c r="A1502" s="13"/>
      <c r="B1502" s="13"/>
      <c r="C1502" s="32"/>
      <c r="D1502" s="13"/>
      <c r="E1502" s="14"/>
      <c r="F1502" s="14"/>
      <c r="G1502" s="1"/>
      <c r="H1502" s="1"/>
      <c r="I1502" s="1"/>
      <c r="J1502" s="1"/>
      <c r="K1502" s="1"/>
      <c r="L1502" s="1"/>
      <c r="M1502" s="1"/>
      <c r="N1502" s="1"/>
    </row>
    <row r="1503" spans="1:14" ht="18.75" customHeight="1">
      <c r="A1503" s="13"/>
      <c r="B1503" s="13"/>
      <c r="C1503" s="32"/>
      <c r="D1503" s="13"/>
      <c r="E1503" s="14"/>
      <c r="F1503" s="14"/>
      <c r="G1503" s="1"/>
      <c r="H1503" s="1"/>
      <c r="I1503" s="1"/>
      <c r="J1503" s="1"/>
      <c r="K1503" s="1"/>
      <c r="L1503" s="1"/>
      <c r="M1503" s="1"/>
      <c r="N1503" s="1"/>
    </row>
    <row r="1504" spans="1:14" ht="18.75" customHeight="1">
      <c r="A1504" s="13"/>
      <c r="B1504" s="13"/>
      <c r="C1504" s="32"/>
      <c r="D1504" s="13"/>
      <c r="E1504" s="14"/>
      <c r="F1504" s="14"/>
      <c r="G1504" s="1"/>
      <c r="H1504" s="1"/>
      <c r="I1504" s="1"/>
      <c r="J1504" s="1"/>
      <c r="K1504" s="1"/>
      <c r="L1504" s="1"/>
      <c r="M1504" s="1"/>
      <c r="N1504" s="1"/>
    </row>
    <row r="1505" spans="1:14" ht="18.75" customHeight="1">
      <c r="A1505" s="13"/>
      <c r="B1505" s="13"/>
      <c r="C1505" s="32"/>
      <c r="D1505" s="13"/>
      <c r="E1505" s="14"/>
      <c r="F1505" s="14"/>
      <c r="G1505" s="1"/>
      <c r="H1505" s="1"/>
      <c r="I1505" s="1"/>
      <c r="J1505" s="1"/>
      <c r="K1505" s="1"/>
      <c r="L1505" s="1"/>
      <c r="M1505" s="1"/>
      <c r="N1505" s="1"/>
    </row>
    <row r="1506" spans="1:14" ht="18.75" customHeight="1">
      <c r="A1506" s="13"/>
      <c r="B1506" s="13"/>
      <c r="C1506" s="32"/>
      <c r="D1506" s="13"/>
      <c r="E1506" s="14"/>
      <c r="F1506" s="14"/>
      <c r="G1506" s="1"/>
      <c r="H1506" s="1"/>
      <c r="I1506" s="1"/>
      <c r="J1506" s="1"/>
      <c r="K1506" s="1"/>
      <c r="L1506" s="1"/>
      <c r="M1506" s="1"/>
      <c r="N1506" s="1"/>
    </row>
    <row r="1507" spans="1:14" ht="18.75" customHeight="1">
      <c r="A1507" s="13"/>
      <c r="B1507" s="13"/>
      <c r="C1507" s="32"/>
      <c r="D1507" s="13"/>
      <c r="E1507" s="14"/>
      <c r="F1507" s="14"/>
      <c r="G1507" s="1"/>
      <c r="H1507" s="1"/>
      <c r="I1507" s="1"/>
      <c r="J1507" s="1"/>
      <c r="K1507" s="1"/>
      <c r="L1507" s="1"/>
      <c r="M1507" s="1"/>
      <c r="N1507" s="1"/>
    </row>
    <row r="1508" spans="1:14" ht="18.75" customHeight="1">
      <c r="A1508" s="13"/>
      <c r="B1508" s="13"/>
      <c r="C1508" s="32"/>
      <c r="D1508" s="13"/>
      <c r="E1508" s="14"/>
      <c r="F1508" s="14"/>
      <c r="G1508" s="1"/>
      <c r="H1508" s="1"/>
      <c r="I1508" s="1"/>
      <c r="J1508" s="1"/>
      <c r="K1508" s="1"/>
      <c r="L1508" s="1"/>
      <c r="M1508" s="1"/>
      <c r="N1508" s="1"/>
    </row>
    <row r="1509" spans="1:14" ht="18.75" customHeight="1">
      <c r="A1509" s="13"/>
      <c r="B1509" s="13"/>
      <c r="C1509" s="32"/>
      <c r="D1509" s="13"/>
      <c r="E1509" s="14"/>
      <c r="F1509" s="14"/>
      <c r="G1509" s="1"/>
      <c r="H1509" s="1"/>
      <c r="I1509" s="1"/>
      <c r="J1509" s="1"/>
      <c r="K1509" s="1"/>
      <c r="L1509" s="1"/>
      <c r="M1509" s="1"/>
      <c r="N1509" s="1"/>
    </row>
    <row r="1510" spans="1:14" ht="18.75" customHeight="1">
      <c r="A1510" s="13"/>
      <c r="B1510" s="13"/>
      <c r="C1510" s="32"/>
      <c r="D1510" s="13"/>
      <c r="E1510" s="14"/>
      <c r="F1510" s="14"/>
      <c r="G1510" s="1"/>
      <c r="H1510" s="1"/>
      <c r="I1510" s="1"/>
      <c r="J1510" s="1"/>
      <c r="K1510" s="1"/>
      <c r="L1510" s="1"/>
      <c r="M1510" s="1"/>
      <c r="N1510" s="1"/>
    </row>
    <row r="1511" spans="1:14" ht="18.75" customHeight="1">
      <c r="A1511" s="13"/>
      <c r="B1511" s="13"/>
      <c r="C1511" s="32"/>
      <c r="D1511" s="13"/>
      <c r="E1511" s="14"/>
      <c r="F1511" s="14"/>
      <c r="G1511" s="1"/>
      <c r="H1511" s="1"/>
      <c r="I1511" s="1"/>
      <c r="J1511" s="1"/>
      <c r="K1511" s="1"/>
      <c r="L1511" s="1"/>
      <c r="M1511" s="1"/>
      <c r="N1511" s="1"/>
    </row>
    <row r="1512" spans="1:14" ht="18.75" customHeight="1">
      <c r="A1512" s="13"/>
      <c r="B1512" s="13"/>
      <c r="C1512" s="32"/>
      <c r="D1512" s="13"/>
      <c r="E1512" s="14"/>
      <c r="F1512" s="14"/>
      <c r="G1512" s="1"/>
      <c r="H1512" s="1"/>
      <c r="I1512" s="1"/>
      <c r="J1512" s="1"/>
      <c r="K1512" s="1"/>
      <c r="L1512" s="1"/>
      <c r="M1512" s="1"/>
      <c r="N1512" s="1"/>
    </row>
    <row r="1513" spans="1:14" ht="18.75" customHeight="1">
      <c r="A1513" s="13"/>
      <c r="B1513" s="13"/>
      <c r="C1513" s="32"/>
      <c r="D1513" s="13"/>
      <c r="E1513" s="14"/>
      <c r="F1513" s="14"/>
      <c r="G1513" s="1"/>
      <c r="H1513" s="1"/>
      <c r="I1513" s="1"/>
      <c r="J1513" s="1"/>
      <c r="K1513" s="1"/>
      <c r="L1513" s="1"/>
      <c r="M1513" s="1"/>
      <c r="N1513" s="1"/>
    </row>
    <row r="1514" spans="1:14" ht="18.75" customHeight="1">
      <c r="A1514" s="13"/>
      <c r="B1514" s="13"/>
      <c r="C1514" s="32"/>
      <c r="D1514" s="13"/>
      <c r="E1514" s="14"/>
      <c r="F1514" s="14"/>
      <c r="G1514" s="1"/>
      <c r="H1514" s="1"/>
      <c r="I1514" s="1"/>
      <c r="J1514" s="1"/>
      <c r="K1514" s="1"/>
      <c r="L1514" s="1"/>
      <c r="M1514" s="1"/>
      <c r="N1514" s="1"/>
    </row>
    <row r="1515" spans="1:14" ht="18.75" customHeight="1">
      <c r="A1515" s="13"/>
      <c r="B1515" s="13"/>
      <c r="C1515" s="32"/>
      <c r="D1515" s="13"/>
      <c r="E1515" s="14"/>
      <c r="F1515" s="14"/>
      <c r="G1515" s="1"/>
      <c r="H1515" s="1"/>
      <c r="I1515" s="1"/>
      <c r="J1515" s="1"/>
      <c r="K1515" s="1"/>
      <c r="L1515" s="1"/>
      <c r="M1515" s="1"/>
      <c r="N1515" s="1"/>
    </row>
    <row r="1516" spans="1:14" ht="18.75" customHeight="1">
      <c r="A1516" s="13"/>
      <c r="B1516" s="13"/>
      <c r="C1516" s="32"/>
      <c r="D1516" s="13"/>
      <c r="E1516" s="14"/>
      <c r="F1516" s="14"/>
      <c r="G1516" s="1"/>
      <c r="H1516" s="1"/>
      <c r="I1516" s="1"/>
      <c r="J1516" s="1"/>
      <c r="K1516" s="1"/>
      <c r="L1516" s="1"/>
      <c r="M1516" s="1"/>
      <c r="N1516" s="1"/>
    </row>
    <row r="1517" spans="1:14" ht="18.75" customHeight="1">
      <c r="A1517" s="13"/>
      <c r="B1517" s="13"/>
      <c r="C1517" s="32"/>
      <c r="D1517" s="13"/>
      <c r="E1517" s="14"/>
      <c r="F1517" s="14"/>
      <c r="G1517" s="1"/>
      <c r="H1517" s="1"/>
      <c r="I1517" s="1"/>
      <c r="J1517" s="1"/>
      <c r="K1517" s="1"/>
      <c r="L1517" s="1"/>
      <c r="M1517" s="1"/>
      <c r="N1517" s="1"/>
    </row>
    <row r="1518" spans="1:14" ht="18.75" customHeight="1">
      <c r="A1518" s="13"/>
      <c r="B1518" s="13"/>
      <c r="C1518" s="32"/>
      <c r="D1518" s="13"/>
      <c r="E1518" s="14"/>
      <c r="F1518" s="14"/>
      <c r="G1518" s="1"/>
      <c r="H1518" s="1"/>
      <c r="I1518" s="1"/>
      <c r="J1518" s="1"/>
      <c r="K1518" s="1"/>
      <c r="L1518" s="1"/>
      <c r="M1518" s="1"/>
      <c r="N1518" s="1"/>
    </row>
    <row r="1519" spans="1:14" ht="18.75" customHeight="1">
      <c r="A1519" s="13"/>
      <c r="B1519" s="13"/>
      <c r="C1519" s="32"/>
      <c r="D1519" s="13"/>
      <c r="E1519" s="14"/>
      <c r="F1519" s="14"/>
      <c r="G1519" s="1"/>
      <c r="H1519" s="1"/>
      <c r="I1519" s="1"/>
      <c r="J1519" s="1"/>
      <c r="K1519" s="1"/>
      <c r="L1519" s="1"/>
      <c r="M1519" s="1"/>
      <c r="N1519" s="1"/>
    </row>
    <row r="1520" spans="1:14" ht="18.75" customHeight="1">
      <c r="A1520" s="13"/>
      <c r="B1520" s="13"/>
      <c r="C1520" s="32"/>
      <c r="D1520" s="13"/>
      <c r="E1520" s="14"/>
      <c r="F1520" s="14"/>
      <c r="G1520" s="1"/>
      <c r="H1520" s="1"/>
      <c r="I1520" s="1"/>
      <c r="J1520" s="1"/>
      <c r="K1520" s="1"/>
      <c r="L1520" s="1"/>
      <c r="M1520" s="1"/>
      <c r="N1520" s="1"/>
    </row>
    <row r="1521" spans="1:14" ht="18.75" customHeight="1">
      <c r="A1521" s="13"/>
      <c r="B1521" s="13"/>
      <c r="C1521" s="32"/>
      <c r="D1521" s="13"/>
      <c r="E1521" s="14"/>
      <c r="F1521" s="14"/>
      <c r="G1521" s="1"/>
      <c r="H1521" s="1"/>
      <c r="I1521" s="1"/>
      <c r="J1521" s="1"/>
      <c r="K1521" s="1"/>
      <c r="L1521" s="1"/>
      <c r="M1521" s="1"/>
      <c r="N1521" s="1"/>
    </row>
    <row r="1522" spans="1:14" ht="18.75" customHeight="1">
      <c r="A1522" s="13"/>
      <c r="B1522" s="13"/>
      <c r="C1522" s="32"/>
      <c r="D1522" s="13"/>
      <c r="E1522" s="14"/>
      <c r="F1522" s="14"/>
      <c r="G1522" s="1"/>
      <c r="H1522" s="1"/>
      <c r="I1522" s="1"/>
      <c r="J1522" s="1"/>
      <c r="K1522" s="1"/>
      <c r="L1522" s="1"/>
      <c r="M1522" s="1"/>
      <c r="N1522" s="1"/>
    </row>
    <row r="1523" spans="1:14" ht="18.75" customHeight="1">
      <c r="A1523" s="13"/>
      <c r="B1523" s="13"/>
      <c r="C1523" s="32"/>
      <c r="D1523" s="13"/>
      <c r="E1523" s="14"/>
      <c r="F1523" s="14"/>
      <c r="G1523" s="1"/>
      <c r="H1523" s="1"/>
      <c r="I1523" s="1"/>
      <c r="J1523" s="1"/>
      <c r="K1523" s="1"/>
      <c r="L1523" s="1"/>
      <c r="M1523" s="1"/>
      <c r="N1523" s="1"/>
    </row>
    <row r="1524" spans="1:14" ht="18.75" customHeight="1">
      <c r="A1524" s="13"/>
      <c r="B1524" s="13"/>
      <c r="C1524" s="32"/>
      <c r="D1524" s="13"/>
      <c r="E1524" s="14"/>
      <c r="F1524" s="14"/>
      <c r="G1524" s="1"/>
      <c r="H1524" s="1"/>
      <c r="I1524" s="1"/>
      <c r="J1524" s="1"/>
      <c r="K1524" s="1"/>
      <c r="L1524" s="1"/>
      <c r="M1524" s="1"/>
      <c r="N1524" s="1"/>
    </row>
    <row r="1525" spans="1:14" ht="18.75" customHeight="1">
      <c r="A1525" s="13"/>
      <c r="B1525" s="13"/>
      <c r="C1525" s="32"/>
      <c r="D1525" s="13"/>
      <c r="E1525" s="14"/>
      <c r="F1525" s="14"/>
      <c r="G1525" s="1"/>
      <c r="H1525" s="1"/>
      <c r="I1525" s="1"/>
      <c r="J1525" s="1"/>
      <c r="K1525" s="1"/>
      <c r="L1525" s="1"/>
      <c r="M1525" s="1"/>
      <c r="N1525" s="1"/>
    </row>
    <row r="1526" spans="1:14" ht="18.75" customHeight="1">
      <c r="A1526" s="13"/>
      <c r="B1526" s="13"/>
      <c r="C1526" s="32"/>
      <c r="D1526" s="13"/>
      <c r="E1526" s="14"/>
      <c r="F1526" s="14"/>
      <c r="G1526" s="1"/>
      <c r="H1526" s="1"/>
      <c r="I1526" s="1"/>
      <c r="J1526" s="1"/>
      <c r="K1526" s="1"/>
      <c r="L1526" s="1"/>
      <c r="M1526" s="1"/>
      <c r="N1526" s="1"/>
    </row>
    <row r="1527" spans="1:14" ht="18.75" customHeight="1">
      <c r="A1527" s="13"/>
      <c r="B1527" s="13"/>
      <c r="C1527" s="32"/>
      <c r="D1527" s="13"/>
      <c r="E1527" s="14"/>
      <c r="F1527" s="14"/>
      <c r="G1527" s="1"/>
      <c r="H1527" s="1"/>
      <c r="I1527" s="1"/>
      <c r="J1527" s="1"/>
      <c r="K1527" s="1"/>
      <c r="L1527" s="1"/>
      <c r="M1527" s="1"/>
      <c r="N1527" s="1"/>
    </row>
    <row r="1528" spans="1:14" ht="18.75" customHeight="1">
      <c r="A1528" s="13"/>
      <c r="B1528" s="13"/>
      <c r="C1528" s="32"/>
      <c r="D1528" s="13"/>
      <c r="E1528" s="14"/>
      <c r="F1528" s="14"/>
      <c r="G1528" s="1"/>
      <c r="H1528" s="1"/>
      <c r="I1528" s="1"/>
      <c r="J1528" s="1"/>
      <c r="K1528" s="1"/>
      <c r="L1528" s="1"/>
      <c r="M1528" s="1"/>
      <c r="N1528" s="1"/>
    </row>
    <row r="1529" spans="1:14" ht="18.75" customHeight="1">
      <c r="A1529" s="13"/>
      <c r="B1529" s="13"/>
      <c r="C1529" s="32"/>
      <c r="D1529" s="13"/>
      <c r="E1529" s="14"/>
      <c r="F1529" s="14"/>
      <c r="G1529" s="1"/>
      <c r="H1529" s="1"/>
      <c r="I1529" s="1"/>
      <c r="J1529" s="1"/>
      <c r="K1529" s="1"/>
      <c r="L1529" s="1"/>
      <c r="M1529" s="1"/>
      <c r="N1529" s="1"/>
    </row>
    <row r="1530" spans="1:14" ht="18.75" customHeight="1">
      <c r="A1530" s="13"/>
      <c r="B1530" s="13"/>
      <c r="C1530" s="32"/>
      <c r="D1530" s="13"/>
      <c r="E1530" s="14"/>
      <c r="F1530" s="14"/>
      <c r="G1530" s="1"/>
      <c r="H1530" s="1"/>
      <c r="I1530" s="1"/>
      <c r="J1530" s="1"/>
      <c r="K1530" s="1"/>
      <c r="L1530" s="1"/>
      <c r="M1530" s="1"/>
      <c r="N1530" s="1"/>
    </row>
    <row r="1531" spans="1:14" ht="18.75" customHeight="1">
      <c r="A1531" s="13"/>
      <c r="B1531" s="13"/>
      <c r="C1531" s="32"/>
      <c r="D1531" s="13"/>
      <c r="E1531" s="14"/>
      <c r="F1531" s="14"/>
      <c r="G1531" s="1"/>
      <c r="H1531" s="1"/>
      <c r="I1531" s="1"/>
      <c r="J1531" s="1"/>
      <c r="K1531" s="1"/>
      <c r="L1531" s="1"/>
      <c r="M1531" s="1"/>
      <c r="N1531" s="1"/>
    </row>
    <row r="1532" spans="1:14" ht="18.75" customHeight="1">
      <c r="A1532" s="13"/>
      <c r="B1532" s="13"/>
      <c r="C1532" s="32"/>
      <c r="D1532" s="13"/>
      <c r="E1532" s="14"/>
      <c r="F1532" s="14"/>
      <c r="G1532" s="1"/>
      <c r="H1532" s="1"/>
      <c r="I1532" s="1"/>
      <c r="J1532" s="1"/>
      <c r="K1532" s="1"/>
      <c r="L1532" s="1"/>
      <c r="M1532" s="1"/>
      <c r="N1532" s="1"/>
    </row>
    <row r="1533" spans="1:14" ht="18.75" customHeight="1">
      <c r="A1533" s="13"/>
      <c r="B1533" s="13"/>
      <c r="C1533" s="32"/>
      <c r="D1533" s="13"/>
      <c r="E1533" s="14"/>
      <c r="F1533" s="14"/>
      <c r="G1533" s="1"/>
      <c r="H1533" s="1"/>
      <c r="I1533" s="1"/>
      <c r="J1533" s="1"/>
      <c r="K1533" s="1"/>
      <c r="L1533" s="1"/>
      <c r="M1533" s="1"/>
      <c r="N1533" s="1"/>
    </row>
    <row r="1534" spans="1:14" ht="18.75" customHeight="1">
      <c r="A1534" s="13"/>
      <c r="B1534" s="13"/>
      <c r="C1534" s="32"/>
      <c r="D1534" s="13"/>
      <c r="E1534" s="14"/>
      <c r="F1534" s="14"/>
      <c r="G1534" s="1"/>
      <c r="H1534" s="1"/>
      <c r="I1534" s="1"/>
      <c r="J1534" s="1"/>
      <c r="K1534" s="1"/>
      <c r="L1534" s="1"/>
      <c r="M1534" s="1"/>
      <c r="N1534" s="1"/>
    </row>
    <row r="1535" spans="1:14" ht="18.75" customHeight="1">
      <c r="A1535" s="13"/>
      <c r="B1535" s="13"/>
      <c r="C1535" s="32"/>
      <c r="D1535" s="13"/>
      <c r="E1535" s="14"/>
      <c r="F1535" s="14"/>
      <c r="G1535" s="1"/>
      <c r="H1535" s="1"/>
      <c r="I1535" s="1"/>
      <c r="J1535" s="1"/>
      <c r="K1535" s="1"/>
      <c r="L1535" s="1"/>
      <c r="M1535" s="1"/>
      <c r="N1535" s="1"/>
    </row>
    <row r="1536" spans="1:14" ht="18.75" customHeight="1">
      <c r="A1536" s="13"/>
      <c r="B1536" s="13"/>
      <c r="C1536" s="32"/>
      <c r="D1536" s="13"/>
      <c r="E1536" s="14"/>
      <c r="F1536" s="14"/>
      <c r="G1536" s="1"/>
      <c r="H1536" s="1"/>
      <c r="I1536" s="1"/>
      <c r="J1536" s="1"/>
      <c r="K1536" s="1"/>
      <c r="L1536" s="1"/>
      <c r="M1536" s="1"/>
      <c r="N1536" s="1"/>
    </row>
    <row r="1537" spans="1:14" ht="18.75" customHeight="1">
      <c r="A1537" s="13"/>
      <c r="B1537" s="13"/>
      <c r="C1537" s="32"/>
      <c r="D1537" s="13"/>
      <c r="E1537" s="14"/>
      <c r="F1537" s="14"/>
      <c r="G1537" s="1"/>
      <c r="H1537" s="1"/>
      <c r="I1537" s="1"/>
      <c r="J1537" s="1"/>
      <c r="K1537" s="1"/>
      <c r="L1537" s="1"/>
      <c r="M1537" s="1"/>
      <c r="N1537" s="1"/>
    </row>
    <row r="1538" spans="1:14" ht="18.75" customHeight="1">
      <c r="A1538" s="13"/>
      <c r="B1538" s="13"/>
      <c r="C1538" s="32"/>
      <c r="D1538" s="13"/>
      <c r="E1538" s="14"/>
      <c r="F1538" s="14"/>
      <c r="G1538" s="1"/>
      <c r="H1538" s="1"/>
      <c r="I1538" s="1"/>
      <c r="J1538" s="1"/>
      <c r="K1538" s="1"/>
      <c r="L1538" s="1"/>
      <c r="M1538" s="1"/>
      <c r="N1538" s="1"/>
    </row>
    <row r="1539" spans="1:14" ht="18.75" customHeight="1">
      <c r="A1539" s="13"/>
      <c r="B1539" s="13"/>
      <c r="C1539" s="32"/>
      <c r="D1539" s="13"/>
      <c r="E1539" s="14"/>
      <c r="F1539" s="14"/>
      <c r="G1539" s="1"/>
      <c r="H1539" s="1"/>
      <c r="I1539" s="1"/>
      <c r="J1539" s="1"/>
      <c r="K1539" s="1"/>
      <c r="L1539" s="1"/>
      <c r="M1539" s="1"/>
      <c r="N1539" s="1"/>
    </row>
    <row r="1540" spans="1:14" ht="18.75" customHeight="1">
      <c r="A1540" s="13"/>
      <c r="B1540" s="13"/>
      <c r="C1540" s="32"/>
      <c r="D1540" s="13"/>
      <c r="E1540" s="14"/>
      <c r="F1540" s="14"/>
      <c r="G1540" s="1"/>
      <c r="H1540" s="1"/>
      <c r="I1540" s="1"/>
      <c r="J1540" s="1"/>
      <c r="K1540" s="1"/>
      <c r="L1540" s="1"/>
      <c r="M1540" s="1"/>
      <c r="N1540" s="1"/>
    </row>
    <row r="1541" spans="1:14" ht="18.75" customHeight="1">
      <c r="A1541" s="13"/>
      <c r="B1541" s="13"/>
      <c r="C1541" s="32"/>
      <c r="D1541" s="13"/>
      <c r="E1541" s="14"/>
      <c r="F1541" s="14"/>
      <c r="G1541" s="1"/>
      <c r="H1541" s="1"/>
      <c r="I1541" s="1"/>
      <c r="J1541" s="1"/>
      <c r="K1541" s="1"/>
      <c r="L1541" s="1"/>
      <c r="M1541" s="1"/>
      <c r="N1541" s="1"/>
    </row>
    <row r="1542" spans="1:14" ht="18.75" customHeight="1">
      <c r="A1542" s="13"/>
      <c r="B1542" s="13"/>
      <c r="C1542" s="32"/>
      <c r="D1542" s="13"/>
      <c r="E1542" s="14"/>
      <c r="F1542" s="14"/>
      <c r="G1542" s="1"/>
      <c r="H1542" s="1"/>
      <c r="I1542" s="1"/>
      <c r="J1542" s="1"/>
      <c r="K1542" s="1"/>
      <c r="L1542" s="1"/>
      <c r="M1542" s="1"/>
      <c r="N1542" s="1"/>
    </row>
    <row r="1543" spans="1:14" ht="18.75" customHeight="1">
      <c r="A1543" s="13"/>
      <c r="B1543" s="13"/>
      <c r="C1543" s="32"/>
      <c r="D1543" s="13"/>
      <c r="E1543" s="14"/>
      <c r="F1543" s="14"/>
      <c r="G1543" s="1"/>
      <c r="H1543" s="1"/>
      <c r="I1543" s="1"/>
      <c r="J1543" s="1"/>
      <c r="K1543" s="1"/>
      <c r="L1543" s="1"/>
      <c r="M1543" s="1"/>
      <c r="N1543" s="1"/>
    </row>
    <row r="1544" spans="1:14" ht="18.75" customHeight="1">
      <c r="A1544" s="13"/>
      <c r="B1544" s="13"/>
      <c r="C1544" s="32"/>
      <c r="D1544" s="13"/>
      <c r="E1544" s="14"/>
      <c r="F1544" s="14"/>
      <c r="G1544" s="1"/>
      <c r="H1544" s="1"/>
      <c r="I1544" s="1"/>
      <c r="J1544" s="1"/>
      <c r="K1544" s="1"/>
      <c r="L1544" s="1"/>
      <c r="M1544" s="1"/>
      <c r="N1544" s="1"/>
    </row>
    <row r="1545" spans="1:14" ht="18.75" customHeight="1">
      <c r="A1545" s="13"/>
      <c r="B1545" s="13"/>
      <c r="C1545" s="32"/>
      <c r="D1545" s="13"/>
      <c r="E1545" s="14"/>
      <c r="F1545" s="14"/>
      <c r="G1545" s="1"/>
      <c r="H1545" s="1"/>
      <c r="I1545" s="1"/>
      <c r="J1545" s="1"/>
      <c r="K1545" s="1"/>
      <c r="L1545" s="1"/>
      <c r="M1545" s="1"/>
      <c r="N1545" s="1"/>
    </row>
    <row r="1546" spans="1:14" ht="18.75" customHeight="1">
      <c r="A1546" s="13"/>
      <c r="B1546" s="13"/>
      <c r="C1546" s="32"/>
      <c r="D1546" s="13"/>
      <c r="E1546" s="14"/>
      <c r="F1546" s="14"/>
      <c r="G1546" s="1"/>
      <c r="H1546" s="1"/>
      <c r="I1546" s="1"/>
      <c r="J1546" s="1"/>
      <c r="K1546" s="1"/>
      <c r="L1546" s="1"/>
      <c r="M1546" s="1"/>
      <c r="N1546" s="1"/>
    </row>
    <row r="1547" spans="1:14" ht="18.75" customHeight="1">
      <c r="A1547" s="13"/>
      <c r="B1547" s="13"/>
      <c r="C1547" s="32"/>
      <c r="D1547" s="13"/>
      <c r="E1547" s="14"/>
      <c r="F1547" s="14"/>
      <c r="G1547" s="1"/>
      <c r="H1547" s="1"/>
      <c r="I1547" s="1"/>
      <c r="J1547" s="1"/>
      <c r="K1547" s="1"/>
      <c r="L1547" s="1"/>
      <c r="M1547" s="1"/>
      <c r="N1547" s="1"/>
    </row>
    <row r="1548" spans="1:14" ht="18.75" customHeight="1">
      <c r="A1548" s="13"/>
      <c r="B1548" s="13"/>
      <c r="C1548" s="32"/>
      <c r="D1548" s="13"/>
      <c r="E1548" s="14"/>
      <c r="F1548" s="14"/>
      <c r="G1548" s="1"/>
      <c r="H1548" s="1"/>
      <c r="I1548" s="1"/>
      <c r="J1548" s="1"/>
      <c r="K1548" s="1"/>
      <c r="L1548" s="1"/>
      <c r="M1548" s="1"/>
      <c r="N1548" s="1"/>
    </row>
    <row r="1549" spans="1:14" ht="18.75" customHeight="1">
      <c r="A1549" s="13"/>
      <c r="B1549" s="13"/>
      <c r="C1549" s="32"/>
      <c r="D1549" s="13"/>
      <c r="E1549" s="14"/>
      <c r="F1549" s="14"/>
      <c r="G1549" s="1"/>
      <c r="H1549" s="1"/>
      <c r="I1549" s="1"/>
      <c r="J1549" s="1"/>
      <c r="K1549" s="1"/>
      <c r="L1549" s="1"/>
      <c r="M1549" s="1"/>
      <c r="N1549" s="1"/>
    </row>
    <row r="1550" spans="1:14" ht="18.75" customHeight="1">
      <c r="A1550" s="13"/>
      <c r="B1550" s="13"/>
      <c r="C1550" s="32"/>
      <c r="D1550" s="13"/>
      <c r="E1550" s="14"/>
      <c r="F1550" s="14"/>
      <c r="G1550" s="1"/>
      <c r="H1550" s="1"/>
      <c r="I1550" s="1"/>
      <c r="J1550" s="1"/>
      <c r="K1550" s="1"/>
      <c r="L1550" s="1"/>
      <c r="M1550" s="1"/>
      <c r="N1550" s="1"/>
    </row>
    <row r="1551" spans="1:14" ht="18.75" customHeight="1">
      <c r="A1551" s="13"/>
      <c r="B1551" s="13"/>
      <c r="C1551" s="32"/>
      <c r="D1551" s="13"/>
      <c r="E1551" s="14"/>
      <c r="F1551" s="14"/>
      <c r="G1551" s="1"/>
      <c r="H1551" s="1"/>
      <c r="I1551" s="1"/>
      <c r="J1551" s="1"/>
      <c r="K1551" s="1"/>
      <c r="L1551" s="1"/>
      <c r="M1551" s="1"/>
      <c r="N1551" s="1"/>
    </row>
    <row r="1552" spans="1:14" ht="18.75" customHeight="1">
      <c r="A1552" s="13"/>
      <c r="B1552" s="13"/>
      <c r="C1552" s="32"/>
      <c r="D1552" s="13"/>
      <c r="E1552" s="14"/>
      <c r="F1552" s="14"/>
      <c r="G1552" s="1"/>
      <c r="H1552" s="1"/>
      <c r="I1552" s="1"/>
      <c r="J1552" s="1"/>
      <c r="K1552" s="1"/>
      <c r="L1552" s="1"/>
      <c r="M1552" s="1"/>
      <c r="N1552" s="1"/>
    </row>
    <row r="1553" spans="1:14" ht="18.75" customHeight="1">
      <c r="A1553" s="13"/>
      <c r="B1553" s="13"/>
      <c r="C1553" s="32"/>
      <c r="D1553" s="13"/>
      <c r="E1553" s="14"/>
      <c r="F1553" s="14"/>
      <c r="G1553" s="1"/>
      <c r="H1553" s="1"/>
      <c r="I1553" s="1"/>
      <c r="J1553" s="1"/>
      <c r="K1553" s="1"/>
      <c r="L1553" s="1"/>
      <c r="M1553" s="1"/>
      <c r="N1553" s="1"/>
    </row>
    <row r="1554" spans="1:14" ht="18.75" customHeight="1">
      <c r="A1554" s="13"/>
      <c r="B1554" s="13"/>
      <c r="C1554" s="32"/>
      <c r="D1554" s="13"/>
      <c r="E1554" s="14"/>
      <c r="F1554" s="14"/>
      <c r="G1554" s="1"/>
      <c r="H1554" s="1"/>
      <c r="I1554" s="1"/>
      <c r="J1554" s="1"/>
      <c r="K1554" s="1"/>
      <c r="L1554" s="1"/>
      <c r="M1554" s="1"/>
      <c r="N1554" s="1"/>
    </row>
    <row r="1555" spans="1:14" ht="18.75" customHeight="1">
      <c r="A1555" s="13"/>
      <c r="B1555" s="13"/>
      <c r="C1555" s="32"/>
      <c r="D1555" s="13"/>
      <c r="E1555" s="14"/>
      <c r="F1555" s="14"/>
      <c r="G1555" s="1"/>
      <c r="H1555" s="1"/>
      <c r="I1555" s="1"/>
      <c r="J1555" s="1"/>
      <c r="K1555" s="1"/>
      <c r="L1555" s="1"/>
      <c r="M1555" s="1"/>
      <c r="N1555" s="1"/>
    </row>
    <row r="1556" spans="1:14" ht="18.75" customHeight="1">
      <c r="A1556" s="13"/>
      <c r="B1556" s="13"/>
      <c r="C1556" s="32"/>
      <c r="D1556" s="13"/>
      <c r="E1556" s="14"/>
      <c r="F1556" s="14"/>
      <c r="G1556" s="1"/>
      <c r="H1556" s="1"/>
      <c r="I1556" s="1"/>
      <c r="J1556" s="1"/>
      <c r="K1556" s="1"/>
      <c r="L1556" s="1"/>
      <c r="M1556" s="1"/>
      <c r="N1556" s="1"/>
    </row>
    <row r="1557" spans="1:14" ht="18.75" customHeight="1">
      <c r="A1557" s="13"/>
      <c r="B1557" s="13"/>
      <c r="C1557" s="32"/>
      <c r="D1557" s="13"/>
      <c r="E1557" s="14"/>
      <c r="F1557" s="14"/>
      <c r="G1557" s="1"/>
      <c r="H1557" s="1"/>
      <c r="I1557" s="1"/>
      <c r="J1557" s="1"/>
      <c r="K1557" s="1"/>
      <c r="L1557" s="1"/>
      <c r="M1557" s="1"/>
      <c r="N1557" s="1"/>
    </row>
    <row r="1558" spans="1:14" ht="18.75" customHeight="1">
      <c r="A1558" s="13"/>
      <c r="B1558" s="13"/>
      <c r="C1558" s="32"/>
      <c r="D1558" s="13"/>
      <c r="E1558" s="14"/>
      <c r="F1558" s="14"/>
      <c r="G1558" s="1"/>
      <c r="H1558" s="1"/>
      <c r="I1558" s="1"/>
      <c r="J1558" s="1"/>
      <c r="K1558" s="1"/>
      <c r="L1558" s="1"/>
      <c r="M1558" s="1"/>
      <c r="N1558" s="1"/>
    </row>
    <row r="1559" spans="1:14" ht="18.75" customHeight="1">
      <c r="A1559" s="13"/>
      <c r="B1559" s="13"/>
      <c r="C1559" s="32"/>
      <c r="D1559" s="13"/>
      <c r="E1559" s="14"/>
      <c r="F1559" s="14"/>
      <c r="G1559" s="1"/>
      <c r="H1559" s="1"/>
      <c r="I1559" s="1"/>
      <c r="J1559" s="1"/>
      <c r="K1559" s="1"/>
      <c r="L1559" s="1"/>
      <c r="M1559" s="1"/>
      <c r="N1559" s="1"/>
    </row>
    <row r="1560" spans="1:14" ht="18.75" customHeight="1">
      <c r="A1560" s="13"/>
      <c r="B1560" s="13"/>
      <c r="C1560" s="32"/>
      <c r="D1560" s="13"/>
      <c r="E1560" s="14"/>
      <c r="F1560" s="14"/>
      <c r="G1560" s="1"/>
      <c r="H1560" s="1"/>
      <c r="I1560" s="1"/>
      <c r="J1560" s="1"/>
      <c r="K1560" s="1"/>
      <c r="L1560" s="1"/>
      <c r="M1560" s="1"/>
      <c r="N1560" s="1"/>
    </row>
    <row r="1561" spans="1:14" ht="18.75" customHeight="1">
      <c r="A1561" s="13"/>
      <c r="B1561" s="13"/>
      <c r="C1561" s="32"/>
      <c r="D1561" s="13"/>
      <c r="E1561" s="14"/>
      <c r="F1561" s="14"/>
      <c r="G1561" s="1"/>
      <c r="H1561" s="1"/>
      <c r="I1561" s="1"/>
      <c r="J1561" s="1"/>
      <c r="K1561" s="1"/>
      <c r="L1561" s="1"/>
      <c r="M1561" s="1"/>
      <c r="N1561" s="1"/>
    </row>
    <row r="1562" spans="1:14" ht="18.75" customHeight="1">
      <c r="A1562" s="13"/>
      <c r="B1562" s="13"/>
      <c r="C1562" s="32"/>
      <c r="D1562" s="13"/>
      <c r="E1562" s="14"/>
      <c r="F1562" s="14"/>
      <c r="G1562" s="1"/>
      <c r="H1562" s="1"/>
      <c r="I1562" s="1"/>
      <c r="J1562" s="1"/>
      <c r="K1562" s="1"/>
      <c r="L1562" s="1"/>
      <c r="M1562" s="1"/>
      <c r="N1562" s="1"/>
    </row>
    <row r="1563" spans="1:14" ht="18.75" customHeight="1">
      <c r="A1563" s="13"/>
      <c r="B1563" s="13"/>
      <c r="C1563" s="32"/>
      <c r="D1563" s="13"/>
      <c r="E1563" s="14"/>
      <c r="F1563" s="14"/>
      <c r="G1563" s="1"/>
      <c r="H1563" s="1"/>
      <c r="I1563" s="1"/>
      <c r="J1563" s="1"/>
      <c r="K1563" s="1"/>
      <c r="L1563" s="1"/>
      <c r="M1563" s="1"/>
      <c r="N1563" s="1"/>
    </row>
    <row r="1564" spans="1:14" ht="18.75" customHeight="1">
      <c r="A1564" s="13"/>
      <c r="B1564" s="13"/>
      <c r="C1564" s="32"/>
      <c r="D1564" s="13"/>
      <c r="E1564" s="14"/>
      <c r="F1564" s="14"/>
      <c r="G1564" s="1"/>
      <c r="H1564" s="1"/>
      <c r="I1564" s="1"/>
      <c r="J1564" s="1"/>
      <c r="K1564" s="1"/>
      <c r="L1564" s="1"/>
      <c r="M1564" s="1"/>
      <c r="N1564" s="1"/>
    </row>
    <row r="1565" spans="1:14" ht="18.75" customHeight="1">
      <c r="A1565" s="13"/>
      <c r="B1565" s="13"/>
      <c r="C1565" s="32"/>
      <c r="D1565" s="13"/>
      <c r="E1565" s="14"/>
      <c r="F1565" s="14"/>
      <c r="G1565" s="1"/>
      <c r="H1565" s="1"/>
      <c r="I1565" s="1"/>
      <c r="J1565" s="1"/>
      <c r="K1565" s="1"/>
      <c r="L1565" s="1"/>
      <c r="M1565" s="1"/>
      <c r="N1565" s="1"/>
    </row>
    <row r="1566" spans="1:14" ht="18.75" customHeight="1">
      <c r="A1566" s="13"/>
      <c r="B1566" s="13"/>
      <c r="C1566" s="32"/>
      <c r="D1566" s="13"/>
      <c r="E1566" s="14"/>
      <c r="F1566" s="14"/>
      <c r="G1566" s="1"/>
      <c r="H1566" s="1"/>
      <c r="I1566" s="1"/>
      <c r="J1566" s="1"/>
      <c r="K1566" s="1"/>
      <c r="L1566" s="1"/>
      <c r="M1566" s="1"/>
      <c r="N1566" s="1"/>
    </row>
    <row r="1567" spans="1:14" ht="18.75" customHeight="1">
      <c r="A1567" s="13"/>
      <c r="B1567" s="13"/>
      <c r="C1567" s="32"/>
      <c r="D1567" s="13"/>
      <c r="E1567" s="14"/>
      <c r="F1567" s="14"/>
      <c r="G1567" s="1"/>
      <c r="H1567" s="1"/>
      <c r="I1567" s="1"/>
      <c r="J1567" s="1"/>
      <c r="K1567" s="1"/>
      <c r="L1567" s="1"/>
      <c r="M1567" s="1"/>
      <c r="N1567" s="1"/>
    </row>
    <row r="1568" spans="1:14" ht="18.75" customHeight="1">
      <c r="A1568" s="13"/>
      <c r="B1568" s="13"/>
      <c r="C1568" s="32"/>
      <c r="D1568" s="13"/>
      <c r="E1568" s="14"/>
      <c r="F1568" s="14"/>
      <c r="G1568" s="1"/>
      <c r="H1568" s="1"/>
      <c r="I1568" s="1"/>
      <c r="J1568" s="1"/>
      <c r="K1568" s="1"/>
      <c r="L1568" s="1"/>
      <c r="M1568" s="1"/>
      <c r="N1568" s="1"/>
    </row>
    <row r="1569" spans="1:14" ht="18.75" customHeight="1">
      <c r="A1569" s="13"/>
      <c r="B1569" s="13"/>
      <c r="C1569" s="32"/>
      <c r="D1569" s="13"/>
      <c r="E1569" s="14"/>
      <c r="F1569" s="14"/>
      <c r="G1569" s="1"/>
      <c r="H1569" s="1"/>
      <c r="I1569" s="1"/>
      <c r="J1569" s="1"/>
      <c r="K1569" s="1"/>
      <c r="L1569" s="1"/>
      <c r="M1569" s="1"/>
      <c r="N1569" s="1"/>
    </row>
  </sheetData>
  <mergeCells count="5">
    <mergeCell ref="A1:A2"/>
    <mergeCell ref="B1:B2"/>
    <mergeCell ref="C1:C2"/>
    <mergeCell ref="D1:D2"/>
    <mergeCell ref="M1:M2"/>
  </mergeCells>
  <phoneticPr fontId="1" type="noConversion"/>
  <printOptions horizontalCentered="1" verticalCentered="1"/>
  <pageMargins left="0.19685039370078741" right="0.19685039370078741" top="0.86614173228346458" bottom="0.39370078740157483" header="0.51181102362204722" footer="0.39370078740157483"/>
  <pageSetup paperSize="9" scale="88" orientation="landscape" r:id="rId1"/>
  <headerFooter alignWithMargins="0">
    <oddHeader>&amp;C&amp;"굴림,굵게"&amp;20설    계    내    역    서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7030A0"/>
    <pageSetUpPr fitToPage="1"/>
  </sheetPr>
  <dimension ref="A1:I80"/>
  <sheetViews>
    <sheetView view="pageBreakPreview" zoomScaleSheetLayoutView="100" workbookViewId="0">
      <pane ySplit="4" topLeftCell="A32" activePane="bottomLeft" state="frozen"/>
      <selection activeCell="A7" sqref="A7:B7"/>
      <selection pane="bottomLeft" activeCell="A7" sqref="A7:B7"/>
    </sheetView>
  </sheetViews>
  <sheetFormatPr defaultColWidth="9.140625" defaultRowHeight="13.5"/>
  <cols>
    <col min="1" max="1" width="39.28515625" style="20" customWidth="1"/>
    <col min="2" max="2" width="88.42578125" style="20" customWidth="1"/>
    <col min="3" max="3" width="23.5703125" style="20" customWidth="1"/>
    <col min="4" max="4" width="12" style="20" bestFit="1" customWidth="1"/>
    <col min="5" max="5" width="9.140625" style="20"/>
    <col min="6" max="6" width="13.28515625" style="20" bestFit="1" customWidth="1"/>
    <col min="7" max="16384" width="9.140625" style="20"/>
  </cols>
  <sheetData>
    <row r="1" spans="1:7" ht="24.95" customHeight="1">
      <c r="A1" s="18" t="s">
        <v>18</v>
      </c>
      <c r="B1" s="19"/>
      <c r="C1" s="19"/>
    </row>
    <row r="2" spans="1:7" ht="20.100000000000001" customHeight="1">
      <c r="A2" s="21" t="s">
        <v>131</v>
      </c>
      <c r="B2" s="19"/>
      <c r="C2" s="19"/>
    </row>
    <row r="3" spans="1:7" ht="5.0999999999999996" customHeight="1">
      <c r="A3" s="22"/>
      <c r="B3" s="22"/>
      <c r="C3" s="22"/>
    </row>
    <row r="4" spans="1:7" ht="21.95" customHeight="1">
      <c r="A4" s="23" t="s">
        <v>19</v>
      </c>
      <c r="B4" s="23" t="s">
        <v>20</v>
      </c>
      <c r="C4" s="23" t="s">
        <v>21</v>
      </c>
    </row>
    <row r="5" spans="1:7" ht="18.95" customHeight="1">
      <c r="A5" s="43" t="s">
        <v>30</v>
      </c>
      <c r="B5" s="34"/>
      <c r="C5" s="34"/>
    </row>
    <row r="6" spans="1:7" ht="18.95" customHeight="1">
      <c r="A6" s="44" t="s">
        <v>43</v>
      </c>
      <c r="B6" s="24"/>
      <c r="C6" s="24"/>
    </row>
    <row r="7" spans="1:7" ht="18.95" customHeight="1">
      <c r="A7" s="2" t="s">
        <v>80</v>
      </c>
      <c r="B7" s="2"/>
      <c r="C7" s="25"/>
    </row>
    <row r="8" spans="1:7" ht="18.95" customHeight="1">
      <c r="A8" s="2" t="s">
        <v>107</v>
      </c>
      <c r="B8" s="2" t="str">
        <f>"①  "&amp;D9&amp;"m + "&amp;E9&amp;"m + "&amp;F9&amp;"m + "&amp;G9&amp;"m"</f>
        <v>①  1.822m + 3.983m + 13.387m + 1.188m</v>
      </c>
      <c r="C8" s="30">
        <f>TRUNC(D9+E9+F9+G9,3)</f>
        <v>20.38</v>
      </c>
      <c r="D8" s="20" t="s">
        <v>103</v>
      </c>
      <c r="E8" s="20" t="s">
        <v>104</v>
      </c>
      <c r="F8" s="20" t="s">
        <v>105</v>
      </c>
      <c r="G8" s="20" t="s">
        <v>106</v>
      </c>
    </row>
    <row r="9" spans="1:7" ht="18.95" customHeight="1">
      <c r="A9" s="28" t="s">
        <v>22</v>
      </c>
      <c r="B9" s="2" t="str">
        <f>"②  "&amp;C8&amp;"m x 49.9kg/m  x 1.07(할증)"</f>
        <v>②  20.38m x 49.9kg/m  x 1.07(할증)</v>
      </c>
      <c r="C9" s="26">
        <f>TRUNC((C8)*49.9*1.07,2)</f>
        <v>1088.1400000000001</v>
      </c>
      <c r="D9" s="20">
        <v>1.8220000000000001</v>
      </c>
      <c r="E9" s="20">
        <v>3.9830000000000001</v>
      </c>
      <c r="F9" s="20">
        <v>13.387</v>
      </c>
      <c r="G9" s="20">
        <v>1.1879999999999999</v>
      </c>
    </row>
    <row r="10" spans="1:7" ht="18.95" customHeight="1">
      <c r="A10" s="2" t="s">
        <v>78</v>
      </c>
      <c r="B10" s="2"/>
      <c r="C10" s="25"/>
    </row>
    <row r="11" spans="1:7" ht="18.95" customHeight="1">
      <c r="A11" s="2" t="s">
        <v>27</v>
      </c>
      <c r="B11" s="2" t="s">
        <v>144</v>
      </c>
      <c r="C11" s="30">
        <f>TRUNC(1.8*11,3)</f>
        <v>19.8</v>
      </c>
    </row>
    <row r="12" spans="1:7" ht="18.95" customHeight="1">
      <c r="A12" s="28" t="s">
        <v>22</v>
      </c>
      <c r="B12" s="2" t="s">
        <v>79</v>
      </c>
      <c r="C12" s="26">
        <f>TRUNC( C11* 16.9*1.07,2)</f>
        <v>358.04</v>
      </c>
    </row>
    <row r="13" spans="1:7" ht="18.95" customHeight="1">
      <c r="A13" s="2" t="s">
        <v>132</v>
      </c>
      <c r="B13" s="2"/>
      <c r="C13" s="25"/>
    </row>
    <row r="14" spans="1:7" ht="18.95" customHeight="1">
      <c r="A14" s="2" t="s">
        <v>108</v>
      </c>
      <c r="B14" s="2" t="str">
        <f>"①  "&amp;D15&amp;"m"</f>
        <v>①  6.869m</v>
      </c>
      <c r="C14" s="30">
        <f>TRUNC(D15,3)</f>
        <v>6.8689999999999998</v>
      </c>
      <c r="D14" s="20" t="s">
        <v>109</v>
      </c>
    </row>
    <row r="15" spans="1:7" ht="18.95" customHeight="1">
      <c r="A15" s="28" t="s">
        <v>22</v>
      </c>
      <c r="B15" s="2" t="str">
        <f>"②  "&amp;C14&amp;"m x 49.9kg/m  x 1.07(할증)"</f>
        <v>②  6.869m x 49.9kg/m  x 1.07(할증)</v>
      </c>
      <c r="C15" s="26">
        <f>TRUNC(C14*49.9*1.07,2)</f>
        <v>366.75</v>
      </c>
      <c r="D15" s="20">
        <v>6.8689999999999998</v>
      </c>
    </row>
    <row r="16" spans="1:7" ht="18.95" customHeight="1">
      <c r="A16" s="2" t="s">
        <v>133</v>
      </c>
      <c r="B16" s="2"/>
      <c r="C16" s="25"/>
      <c r="D16" s="57"/>
    </row>
    <row r="17" spans="1:9" ht="18.95" customHeight="1">
      <c r="A17" s="2" t="s">
        <v>110</v>
      </c>
      <c r="B17" s="2" t="str">
        <f>"①  "&amp;D18&amp;"m"</f>
        <v>①  2.532m</v>
      </c>
      <c r="C17" s="30">
        <f>TRUNC(D18,3)</f>
        <v>2.532</v>
      </c>
      <c r="D17" s="20" t="s">
        <v>134</v>
      </c>
    </row>
    <row r="18" spans="1:9" ht="18.95" customHeight="1">
      <c r="A18" s="28" t="s">
        <v>22</v>
      </c>
      <c r="B18" s="2" t="str">
        <f>"②  "&amp;C17&amp;"m x 49.9kg/m  x 1.07(할증)"</f>
        <v>②  2.532m x 49.9kg/m  x 1.07(할증)</v>
      </c>
      <c r="C18" s="26">
        <f>TRUNC(C17*49.9*1.07,2)</f>
        <v>135.19</v>
      </c>
      <c r="D18" s="20">
        <v>2.532</v>
      </c>
    </row>
    <row r="19" spans="1:9" ht="18.95" customHeight="1">
      <c r="A19" s="2" t="s">
        <v>28</v>
      </c>
      <c r="B19" s="2"/>
      <c r="C19" s="25"/>
    </row>
    <row r="20" spans="1:9" ht="18.95" customHeight="1">
      <c r="A20" s="2" t="s">
        <v>29</v>
      </c>
      <c r="B20" s="2" t="s">
        <v>111</v>
      </c>
      <c r="C20" s="42">
        <f>TRUNC(2*1,0)</f>
        <v>2</v>
      </c>
    </row>
    <row r="21" spans="1:9" ht="18.95" customHeight="1">
      <c r="A21" s="28" t="s">
        <v>22</v>
      </c>
      <c r="B21" s="2" t="s">
        <v>112</v>
      </c>
      <c r="C21" s="26">
        <f>TRUNC(  C20 * 18.6  * 1.07,2)</f>
        <v>39.799999999999997</v>
      </c>
    </row>
    <row r="22" spans="1:9" ht="18.95" customHeight="1">
      <c r="A22" s="2" t="s">
        <v>135</v>
      </c>
      <c r="B22" s="2"/>
      <c r="C22" s="25"/>
    </row>
    <row r="23" spans="1:9" ht="18.95" customHeight="1">
      <c r="A23" s="2" t="s">
        <v>113</v>
      </c>
      <c r="B23" s="2" t="str">
        <f>"①  "&amp;D24&amp;"m + "&amp;E24&amp;"m + "&amp;F24&amp;"m + "&amp;G24&amp;"m"</f>
        <v>①  1.822m + 3.983m + 13.387m + 1.188m</v>
      </c>
      <c r="C23" s="30">
        <f>TRUNC(D24+E24+F24+G24,3)</f>
        <v>20.38</v>
      </c>
      <c r="D23" s="20" t="s">
        <v>103</v>
      </c>
      <c r="E23" s="20" t="s">
        <v>104</v>
      </c>
      <c r="F23" s="20" t="s">
        <v>105</v>
      </c>
      <c r="G23" s="20" t="s">
        <v>106</v>
      </c>
    </row>
    <row r="24" spans="1:9" ht="18.95" customHeight="1">
      <c r="A24" s="28" t="s">
        <v>22</v>
      </c>
      <c r="B24" s="2" t="s">
        <v>114</v>
      </c>
      <c r="C24" s="26">
        <f>TRUNC(  C23 * 1.894  * 1.07,2)</f>
        <v>41.3</v>
      </c>
      <c r="D24" s="20">
        <f>D9</f>
        <v>1.8220000000000001</v>
      </c>
      <c r="E24" s="20">
        <f>E9</f>
        <v>3.9830000000000001</v>
      </c>
      <c r="F24" s="20">
        <f>F9</f>
        <v>13.387</v>
      </c>
      <c r="G24" s="20">
        <f>G9</f>
        <v>1.1879999999999999</v>
      </c>
    </row>
    <row r="25" spans="1:9" ht="18.95" customHeight="1">
      <c r="A25" s="44" t="s">
        <v>31</v>
      </c>
      <c r="B25" s="2"/>
      <c r="C25" s="31"/>
    </row>
    <row r="26" spans="1:9" ht="18.95" customHeight="1">
      <c r="A26" s="2" t="s">
        <v>84</v>
      </c>
      <c r="B26" s="2"/>
      <c r="C26" s="25"/>
    </row>
    <row r="27" spans="1:9" ht="18.95" customHeight="1">
      <c r="A27" s="2" t="s">
        <v>155</v>
      </c>
      <c r="B27" s="2" t="str">
        <f>"①  "&amp;D28&amp;"mm + "&amp;E28&amp;"mm + "&amp;F28&amp;"mm + "&amp;G28&amp;"kg/m3 "</f>
        <v xml:space="preserve">①  0.405mm + 0.2mm + 0.012mm + 7850kg/m3 </v>
      </c>
      <c r="C27" s="31">
        <f>TRUNC(D28*E28*F28*G28,2)</f>
        <v>7.63</v>
      </c>
      <c r="D27" s="155" t="s">
        <v>121</v>
      </c>
      <c r="E27" s="156"/>
      <c r="F27" s="156"/>
      <c r="G27" s="20" t="s">
        <v>122</v>
      </c>
      <c r="H27" s="20" t="s">
        <v>123</v>
      </c>
    </row>
    <row r="28" spans="1:9" ht="18.95" customHeight="1">
      <c r="A28" s="28" t="s">
        <v>22</v>
      </c>
      <c r="B28" s="2" t="str">
        <f>"②  "&amp;C27&amp;"m x "&amp;H28&amp;" ea  x 1.07(할증)"</f>
        <v>②  7.63m x 4 ea  x 1.07(할증)</v>
      </c>
      <c r="C28" s="26">
        <f>TRUNC((C27)*H28*1.1,2)</f>
        <v>33.57</v>
      </c>
      <c r="D28" s="20">
        <v>0.40500000000000003</v>
      </c>
      <c r="E28" s="20">
        <v>0.2</v>
      </c>
      <c r="F28" s="20">
        <v>1.2E-2</v>
      </c>
      <c r="G28" s="20">
        <v>7850</v>
      </c>
      <c r="H28" s="20">
        <v>4</v>
      </c>
      <c r="I28" s="76">
        <f>D28*E28*F28*G28*H28*1.1</f>
        <v>33.572880000000005</v>
      </c>
    </row>
    <row r="29" spans="1:9" ht="18.95" customHeight="1">
      <c r="A29" s="2" t="s">
        <v>85</v>
      </c>
      <c r="B29" s="2"/>
      <c r="C29" s="25"/>
    </row>
    <row r="30" spans="1:9" ht="18.95" customHeight="1">
      <c r="A30" s="2" t="s">
        <v>156</v>
      </c>
      <c r="B30" s="2" t="str">
        <f>"①  "&amp;D31&amp;"mm + "&amp;E31&amp;"mm + "&amp;F31&amp;"mm + "&amp;G31&amp;"kg/m3 "</f>
        <v xml:space="preserve">①  0.405mm + 0.08mm + 0.012mm + 7850kg/m3 </v>
      </c>
      <c r="C30" s="31">
        <f>TRUNC(D31*E31*F31*G31,2)</f>
        <v>3.05</v>
      </c>
      <c r="D30" s="155" t="s">
        <v>121</v>
      </c>
      <c r="E30" s="156"/>
      <c r="F30" s="156"/>
      <c r="G30" s="20" t="s">
        <v>122</v>
      </c>
      <c r="H30" s="20" t="s">
        <v>123</v>
      </c>
    </row>
    <row r="31" spans="1:9" ht="18.95" customHeight="1">
      <c r="A31" s="28" t="s">
        <v>22</v>
      </c>
      <c r="B31" s="2" t="str">
        <f>"②  "&amp;C30&amp;"m x "&amp;H31&amp;" ea  x 1.07(할증)"</f>
        <v>②  3.05m x 8 ea  x 1.07(할증)</v>
      </c>
      <c r="C31" s="26">
        <f>TRUNC((C30)*H31*1.1,2)</f>
        <v>26.84</v>
      </c>
      <c r="D31" s="20">
        <v>0.40500000000000003</v>
      </c>
      <c r="E31" s="20">
        <v>0.08</v>
      </c>
      <c r="F31" s="20">
        <v>1.2E-2</v>
      </c>
      <c r="G31" s="20">
        <v>7850</v>
      </c>
      <c r="H31" s="20">
        <v>8</v>
      </c>
      <c r="I31" s="76">
        <f>D31*E31*F31*G31*H31*1.1</f>
        <v>26.858304000000008</v>
      </c>
    </row>
    <row r="32" spans="1:9" ht="18.95" customHeight="1">
      <c r="A32" s="2" t="s">
        <v>86</v>
      </c>
      <c r="B32" s="2"/>
      <c r="C32" s="25"/>
    </row>
    <row r="33" spans="1:9" ht="18.95" customHeight="1">
      <c r="A33" s="2" t="s">
        <v>158</v>
      </c>
      <c r="B33" s="2" t="str">
        <f>"①  "&amp;D34&amp;"mm + "&amp;E34&amp;"mm + "&amp;F34&amp;"mm + "&amp;G34&amp;"kg/m3 "</f>
        <v xml:space="preserve">①  0.405mm + 0.15mm + 0.012mm + 7850kg/m3 </v>
      </c>
      <c r="C33" s="31">
        <f>TRUNC(D34*E34*F34*G34,2)</f>
        <v>5.72</v>
      </c>
      <c r="D33" s="155" t="s">
        <v>121</v>
      </c>
      <c r="E33" s="156"/>
      <c r="F33" s="156"/>
      <c r="G33" s="20" t="s">
        <v>122</v>
      </c>
      <c r="H33" s="20" t="s">
        <v>123</v>
      </c>
    </row>
    <row r="34" spans="1:9" ht="18.95" customHeight="1">
      <c r="A34" s="28" t="s">
        <v>22</v>
      </c>
      <c r="B34" s="2" t="str">
        <f>"②  "&amp;C33&amp;"m x "&amp;H34&amp;" ea  x 1.07(할증)"</f>
        <v>②  5.72m x 4 ea  x 1.07(할증)</v>
      </c>
      <c r="C34" s="26">
        <f>TRUNC((C33)*H34*1.1,2)</f>
        <v>25.16</v>
      </c>
      <c r="D34" s="20">
        <v>0.40500000000000003</v>
      </c>
      <c r="E34" s="20">
        <v>0.15</v>
      </c>
      <c r="F34" s="20">
        <v>1.2E-2</v>
      </c>
      <c r="G34" s="20">
        <v>7850</v>
      </c>
      <c r="H34" s="20">
        <v>4</v>
      </c>
      <c r="I34" s="76">
        <f>D34*E34*F34*G34*H34*1.1</f>
        <v>25.179660000000005</v>
      </c>
    </row>
    <row r="35" spans="1:9" ht="18.95" customHeight="1">
      <c r="A35" s="2" t="s">
        <v>87</v>
      </c>
      <c r="B35" s="2"/>
      <c r="C35" s="25"/>
    </row>
    <row r="36" spans="1:9" ht="18.95" customHeight="1">
      <c r="A36" s="2" t="s">
        <v>125</v>
      </c>
      <c r="B36" s="2" t="str">
        <f>"①  "&amp;D37&amp;"mm + "&amp;E37&amp;"mm + "&amp;F37&amp;"mm + "&amp;G37&amp;"kg/m3 "</f>
        <v xml:space="preserve">①  0.177mm + 0.175mm + 0.001mm + 7850kg/m3 </v>
      </c>
      <c r="C36" s="31">
        <f>TRUNC(D37*E37*F37*G37,2)</f>
        <v>0.24</v>
      </c>
      <c r="D36" s="155" t="s">
        <v>124</v>
      </c>
      <c r="E36" s="156"/>
      <c r="F36" s="156"/>
      <c r="G36" s="20" t="s">
        <v>122</v>
      </c>
      <c r="H36" s="20" t="s">
        <v>123</v>
      </c>
    </row>
    <row r="37" spans="1:9" ht="18.95" customHeight="1">
      <c r="A37" s="28" t="s">
        <v>22</v>
      </c>
      <c r="B37" s="2" t="str">
        <f>"②  "&amp;C36&amp;"m x "&amp;H37&amp;" ea  x 1.07(할증)"</f>
        <v>②  0.24m x 20 ea  x 1.07(할증)</v>
      </c>
      <c r="C37" s="26">
        <f>TRUNC((C36)*H37*1.1,2)</f>
        <v>5.28</v>
      </c>
      <c r="D37" s="20">
        <v>0.17699999999999999</v>
      </c>
      <c r="E37" s="20">
        <v>0.17499999999999999</v>
      </c>
      <c r="F37" s="20">
        <v>1E-3</v>
      </c>
      <c r="G37" s="20">
        <v>7850</v>
      </c>
      <c r="H37" s="20">
        <v>20</v>
      </c>
      <c r="I37" s="76">
        <f>D37*E37*F37*G37*H37*1.1</f>
        <v>5.349382499999999</v>
      </c>
    </row>
    <row r="38" spans="1:9" ht="18.95" customHeight="1">
      <c r="A38" s="2" t="s">
        <v>136</v>
      </c>
      <c r="B38" s="2"/>
      <c r="C38" s="25"/>
      <c r="D38" s="56"/>
    </row>
    <row r="39" spans="1:9" ht="18.95" customHeight="1">
      <c r="A39" s="2" t="s">
        <v>32</v>
      </c>
      <c r="B39" s="2" t="s">
        <v>34</v>
      </c>
      <c r="C39" s="31">
        <f>TRUNC(0.11*0.1*0.012*7850,2)</f>
        <v>1.03</v>
      </c>
      <c r="D39" s="20">
        <v>0.11</v>
      </c>
      <c r="E39" s="20">
        <v>0.1</v>
      </c>
      <c r="F39" s="20">
        <v>1.2E-2</v>
      </c>
      <c r="G39" s="20">
        <v>7850</v>
      </c>
      <c r="H39" s="20">
        <v>4</v>
      </c>
      <c r="I39" s="20">
        <f>D39*E39*F39*G39*H39*1.1</f>
        <v>4.5592800000000002</v>
      </c>
    </row>
    <row r="40" spans="1:9" ht="18.95" customHeight="1">
      <c r="A40" s="28" t="s">
        <v>22</v>
      </c>
      <c r="B40" s="2" t="s">
        <v>33</v>
      </c>
      <c r="C40" s="26">
        <f>TRUNC((C39)*4*1.1,2)</f>
        <v>4.53</v>
      </c>
      <c r="D40" s="56"/>
    </row>
    <row r="41" spans="1:9" ht="18.95" customHeight="1">
      <c r="A41" s="2" t="s">
        <v>137</v>
      </c>
      <c r="B41" s="2"/>
      <c r="C41" s="25"/>
    </row>
    <row r="42" spans="1:9" ht="18.95" customHeight="1">
      <c r="A42" s="2" t="s">
        <v>35</v>
      </c>
      <c r="B42" s="2" t="s">
        <v>36</v>
      </c>
      <c r="C42" s="31">
        <f>TRUNC(0.09*0.15*0.012*7850,2)</f>
        <v>1.27</v>
      </c>
      <c r="D42" s="20">
        <v>0.09</v>
      </c>
      <c r="E42" s="20">
        <v>0.15</v>
      </c>
      <c r="F42" s="20">
        <v>1.2E-2</v>
      </c>
      <c r="G42" s="20">
        <v>7850</v>
      </c>
      <c r="H42" s="20">
        <v>8</v>
      </c>
      <c r="I42" s="20">
        <f>D42*E42*F42*G42*H42*1.1</f>
        <v>11.190960000000002</v>
      </c>
    </row>
    <row r="43" spans="1:9" ht="18.95" customHeight="1">
      <c r="A43" s="28" t="s">
        <v>22</v>
      </c>
      <c r="B43" s="2" t="s">
        <v>37</v>
      </c>
      <c r="C43" s="26">
        <f>TRUNC((C42)*8*1.1,2)</f>
        <v>11.17</v>
      </c>
    </row>
    <row r="44" spans="1:9" ht="18.95" customHeight="1">
      <c r="A44" s="58" t="s">
        <v>138</v>
      </c>
      <c r="B44" s="58"/>
      <c r="C44" s="67"/>
    </row>
    <row r="45" spans="1:9" ht="18.95" customHeight="1">
      <c r="A45" s="68" t="s">
        <v>145</v>
      </c>
      <c r="B45" s="2" t="str">
        <f>"①  "&amp;D46&amp;"mm + "&amp;E46&amp;"mm + "&amp;F46&amp;"mm + "&amp;G46&amp;"kg/m3 "</f>
        <v xml:space="preserve">①  0.4mm + 0.4mm + 0.03mm + 7850kg/m3 </v>
      </c>
      <c r="C45" s="31">
        <f>TRUNC(D46*E46*F46*G46,2)</f>
        <v>37.68</v>
      </c>
      <c r="D45" s="155" t="s">
        <v>129</v>
      </c>
      <c r="E45" s="156"/>
      <c r="F45" s="156"/>
      <c r="G45" s="20" t="s">
        <v>122</v>
      </c>
      <c r="H45" s="20" t="s">
        <v>123</v>
      </c>
    </row>
    <row r="46" spans="1:9" ht="18.95" customHeight="1">
      <c r="A46" s="28" t="s">
        <v>22</v>
      </c>
      <c r="B46" s="2" t="str">
        <f>"②  "&amp;C45&amp;"m x "&amp;H46&amp;" ea  x 1.07(할증)"</f>
        <v>②  37.68m x 2 ea  x 1.07(할증)</v>
      </c>
      <c r="C46" s="26">
        <f>TRUNC((C45)*H46*1.1,2)</f>
        <v>82.89</v>
      </c>
      <c r="D46" s="20">
        <v>0.4</v>
      </c>
      <c r="E46" s="20">
        <v>0.4</v>
      </c>
      <c r="F46" s="20">
        <v>0.03</v>
      </c>
      <c r="G46" s="20">
        <v>7850</v>
      </c>
      <c r="H46" s="20">
        <v>2</v>
      </c>
      <c r="I46" s="76">
        <f>D46*E46*F46*G46*H46*1.1</f>
        <v>82.896000000000015</v>
      </c>
    </row>
    <row r="47" spans="1:9" ht="18.95" customHeight="1">
      <c r="A47" s="44" t="s">
        <v>38</v>
      </c>
      <c r="B47" s="2"/>
      <c r="C47" s="26"/>
    </row>
    <row r="48" spans="1:9" ht="18.95" customHeight="1">
      <c r="A48" s="2" t="s">
        <v>39</v>
      </c>
      <c r="B48" s="2"/>
      <c r="C48" s="25"/>
    </row>
    <row r="49" spans="1:3" ht="18.95" customHeight="1">
      <c r="A49" s="2" t="s">
        <v>40</v>
      </c>
      <c r="B49" s="2" t="s">
        <v>81</v>
      </c>
      <c r="C49" s="29">
        <f>TRUNC(63.8,2)</f>
        <v>63.8</v>
      </c>
    </row>
    <row r="50" spans="1:3" ht="18.95" customHeight="1">
      <c r="A50" s="28" t="s">
        <v>22</v>
      </c>
      <c r="B50" s="2"/>
      <c r="C50" s="27">
        <f>TRUNC((C49)*1*1,2)</f>
        <v>63.8</v>
      </c>
    </row>
    <row r="51" spans="1:3" ht="18.95" customHeight="1">
      <c r="A51" s="2" t="s">
        <v>41</v>
      </c>
      <c r="B51" s="2"/>
      <c r="C51" s="25"/>
    </row>
    <row r="52" spans="1:3" ht="18.95" customHeight="1">
      <c r="A52" s="2" t="s">
        <v>42</v>
      </c>
      <c r="B52" s="2" t="str">
        <f>"①  "&amp;C8&amp;" m"</f>
        <v>①  20.38 m</v>
      </c>
      <c r="C52" s="29">
        <f>TRUNC(C8,2)</f>
        <v>20.38</v>
      </c>
    </row>
    <row r="53" spans="1:3" ht="18.95" customHeight="1">
      <c r="A53" s="28" t="s">
        <v>22</v>
      </c>
      <c r="B53" s="2"/>
      <c r="C53" s="27">
        <f>TRUNC((C52)*1*1,2)</f>
        <v>20.38</v>
      </c>
    </row>
    <row r="54" spans="1:3" ht="18.95" customHeight="1">
      <c r="A54" s="2" t="s">
        <v>99</v>
      </c>
      <c r="B54" s="2"/>
      <c r="C54" s="25"/>
    </row>
    <row r="55" spans="1:3" ht="18.95" customHeight="1">
      <c r="A55" s="2"/>
      <c r="B55" s="2" t="str">
        <f>"①  "&amp;E9&amp;"m x "&amp;"30.6kg/m"</f>
        <v>①  3.983m x 30.6kg/m</v>
      </c>
      <c r="C55" s="31">
        <f>TRUNC(E24*30.6,2)</f>
        <v>121.87</v>
      </c>
    </row>
    <row r="56" spans="1:3" ht="18.95" customHeight="1">
      <c r="A56" s="28" t="s">
        <v>22</v>
      </c>
      <c r="B56" s="2"/>
      <c r="C56" s="26">
        <f>TRUNC((C55)*1*1,2)</f>
        <v>121.87</v>
      </c>
    </row>
    <row r="57" spans="1:3" ht="18.95" customHeight="1">
      <c r="A57" s="2" t="s">
        <v>148</v>
      </c>
      <c r="B57" s="2"/>
      <c r="C57" s="25"/>
    </row>
    <row r="58" spans="1:3" ht="18.95" customHeight="1">
      <c r="A58" s="2"/>
      <c r="B58" s="2" t="str">
        <f>"①  "&amp;E24&amp;"m"</f>
        <v>①  3.983m</v>
      </c>
      <c r="C58" s="29">
        <f>TRUNC(E24,2)</f>
        <v>3.98</v>
      </c>
    </row>
    <row r="59" spans="1:3" ht="18.95" customHeight="1">
      <c r="A59" s="28" t="s">
        <v>22</v>
      </c>
      <c r="B59" s="2"/>
      <c r="C59" s="27">
        <f>TRUNC((C58)*1*1,2)</f>
        <v>3.98</v>
      </c>
    </row>
    <row r="60" spans="1:3" ht="18.95" customHeight="1">
      <c r="A60" s="28"/>
      <c r="B60" s="2"/>
      <c r="C60" s="27"/>
    </row>
    <row r="61" spans="1:3" ht="18.95" customHeight="1">
      <c r="A61" s="44" t="s">
        <v>44</v>
      </c>
      <c r="B61" s="2"/>
      <c r="C61" s="27"/>
    </row>
    <row r="62" spans="1:3" ht="18.95" customHeight="1">
      <c r="A62" s="2" t="s">
        <v>117</v>
      </c>
      <c r="B62" s="2"/>
      <c r="C62" s="27"/>
    </row>
    <row r="63" spans="1:3" ht="18.95" customHeight="1">
      <c r="A63" s="2" t="s">
        <v>118</v>
      </c>
      <c r="B63" s="2"/>
      <c r="C63" s="45">
        <v>16</v>
      </c>
    </row>
    <row r="64" spans="1:3" ht="18.95" customHeight="1">
      <c r="A64" s="2" t="s">
        <v>120</v>
      </c>
      <c r="B64" s="2"/>
      <c r="C64" s="27"/>
    </row>
    <row r="65" spans="1:4" ht="18.95" customHeight="1">
      <c r="A65" s="2" t="s">
        <v>119</v>
      </c>
      <c r="B65" s="2"/>
      <c r="C65" s="45">
        <v>9</v>
      </c>
    </row>
    <row r="66" spans="1:4" ht="18.95" customHeight="1">
      <c r="A66" s="44" t="s">
        <v>45</v>
      </c>
      <c r="B66" s="2"/>
      <c r="C66" s="45"/>
    </row>
    <row r="67" spans="1:4" ht="18.95" customHeight="1">
      <c r="A67" s="2" t="s">
        <v>46</v>
      </c>
      <c r="B67" s="2"/>
      <c r="C67" s="45"/>
    </row>
    <row r="68" spans="1:4" ht="18.95" customHeight="1">
      <c r="A68" s="2" t="s">
        <v>149</v>
      </c>
      <c r="B68" s="2"/>
      <c r="C68" s="45">
        <v>8</v>
      </c>
    </row>
    <row r="69" spans="1:4" ht="18.95" customHeight="1">
      <c r="A69" s="2" t="s">
        <v>139</v>
      </c>
      <c r="B69" s="2"/>
      <c r="C69" s="45"/>
    </row>
    <row r="70" spans="1:4" ht="18.95" customHeight="1">
      <c r="A70" s="2" t="s">
        <v>47</v>
      </c>
      <c r="B70" s="2"/>
      <c r="C70" s="45">
        <v>72</v>
      </c>
      <c r="D70" s="20" t="s">
        <v>121</v>
      </c>
    </row>
    <row r="71" spans="1:4" ht="18.95" customHeight="1">
      <c r="A71" s="2" t="s">
        <v>140</v>
      </c>
      <c r="B71" s="2"/>
      <c r="C71" s="45"/>
    </row>
    <row r="72" spans="1:4" ht="18.95" customHeight="1">
      <c r="A72" s="2" t="s">
        <v>48</v>
      </c>
      <c r="B72" s="2"/>
      <c r="C72" s="45">
        <v>28</v>
      </c>
      <c r="D72" s="20" t="s">
        <v>124</v>
      </c>
    </row>
    <row r="73" spans="1:4" ht="18.95" customHeight="1">
      <c r="A73" s="2" t="s">
        <v>141</v>
      </c>
      <c r="B73" s="2"/>
      <c r="C73" s="45"/>
    </row>
    <row r="74" spans="1:4" ht="18.95" customHeight="1">
      <c r="A74" s="2" t="s">
        <v>49</v>
      </c>
      <c r="B74" s="2"/>
      <c r="C74" s="45">
        <f>(D9+E9+F9+G9)*1000/300</f>
        <v>67.933333333333337</v>
      </c>
    </row>
    <row r="75" spans="1:4" ht="18.95" customHeight="1">
      <c r="A75" s="2" t="s">
        <v>142</v>
      </c>
      <c r="B75" s="2"/>
      <c r="C75" s="45"/>
    </row>
    <row r="76" spans="1:4" ht="18.95" customHeight="1">
      <c r="A76" s="2" t="s">
        <v>126</v>
      </c>
      <c r="B76" s="2"/>
      <c r="C76" s="45">
        <v>1</v>
      </c>
    </row>
    <row r="77" spans="1:4" ht="18.95" customHeight="1">
      <c r="A77" s="2" t="s">
        <v>143</v>
      </c>
      <c r="B77" s="2"/>
      <c r="C77" s="45"/>
    </row>
    <row r="78" spans="1:4" ht="18.95" customHeight="1">
      <c r="A78" s="2"/>
      <c r="B78" s="2"/>
      <c r="C78" s="45">
        <f>((C8+(C63+C65)*2)*2)/0.6</f>
        <v>234.6</v>
      </c>
    </row>
    <row r="79" spans="1:4" ht="18.95" customHeight="1">
      <c r="A79" s="2"/>
      <c r="B79" s="2"/>
      <c r="C79" s="45"/>
    </row>
    <row r="80" spans="1:4" ht="18.95" customHeight="1">
      <c r="A80" s="58"/>
      <c r="B80" s="58"/>
      <c r="C80" s="75"/>
    </row>
  </sheetData>
  <mergeCells count="5">
    <mergeCell ref="D27:F27"/>
    <mergeCell ref="D30:F30"/>
    <mergeCell ref="D33:F33"/>
    <mergeCell ref="D36:F36"/>
    <mergeCell ref="D45:F45"/>
  </mergeCells>
  <phoneticPr fontId="1" type="noConversion"/>
  <printOptions horizontalCentered="1" verticalCentered="1"/>
  <pageMargins left="0.47244094488188981" right="0.51181102362204722" top="0.59055118110236227" bottom="0.39370078740157483" header="0.51181102362204722" footer="0.51181102362204722"/>
  <pageSetup paperSize="9" scale="68" fitToHeight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N1569"/>
  <sheetViews>
    <sheetView view="pageBreakPreview" topLeftCell="A19" zoomScaleSheetLayoutView="100" workbookViewId="0">
      <selection activeCell="A7" sqref="A7:B7"/>
    </sheetView>
  </sheetViews>
  <sheetFormatPr defaultColWidth="10.28515625" defaultRowHeight="18.75" customHeight="1"/>
  <cols>
    <col min="1" max="1" width="25.140625" style="17" customWidth="1"/>
    <col min="2" max="2" width="25.28515625" style="17" customWidth="1"/>
    <col min="3" max="3" width="21.85546875" style="33" bestFit="1" customWidth="1"/>
    <col min="4" max="4" width="6" style="17" customWidth="1"/>
    <col min="5" max="5" width="11" style="15" bestFit="1" customWidth="1"/>
    <col min="6" max="6" width="14" style="15" bestFit="1" customWidth="1"/>
    <col min="7" max="7" width="11" style="15" bestFit="1" customWidth="1"/>
    <col min="8" max="8" width="12.7109375" style="15" customWidth="1"/>
    <col min="9" max="9" width="9.7109375" style="15" customWidth="1"/>
    <col min="10" max="10" width="12.7109375" style="15" customWidth="1"/>
    <col min="11" max="11" width="11" style="15" bestFit="1" customWidth="1"/>
    <col min="12" max="12" width="14" style="15" bestFit="1" customWidth="1"/>
    <col min="13" max="13" width="8.42578125" style="16" customWidth="1"/>
    <col min="14" max="14" width="16.85546875" style="11" customWidth="1"/>
    <col min="15" max="16384" width="10.28515625" style="1"/>
  </cols>
  <sheetData>
    <row r="1" spans="1:14" s="5" customFormat="1" ht="15" customHeight="1">
      <c r="A1" s="149" t="s">
        <v>6</v>
      </c>
      <c r="B1" s="149" t="s">
        <v>3</v>
      </c>
      <c r="C1" s="151" t="s">
        <v>7</v>
      </c>
      <c r="D1" s="149" t="s">
        <v>4</v>
      </c>
      <c r="E1" s="3" t="s">
        <v>8</v>
      </c>
      <c r="F1" s="3"/>
      <c r="G1" s="3" t="s">
        <v>9</v>
      </c>
      <c r="H1" s="3"/>
      <c r="I1" s="3" t="s">
        <v>10</v>
      </c>
      <c r="J1" s="3"/>
      <c r="K1" s="3" t="s">
        <v>11</v>
      </c>
      <c r="L1" s="3"/>
      <c r="M1" s="153" t="s">
        <v>12</v>
      </c>
      <c r="N1" s="4"/>
    </row>
    <row r="2" spans="1:14" s="5" customFormat="1" ht="15" customHeight="1">
      <c r="A2" s="150"/>
      <c r="B2" s="150"/>
      <c r="C2" s="152"/>
      <c r="D2" s="150"/>
      <c r="E2" s="60" t="s">
        <v>5</v>
      </c>
      <c r="F2" s="60" t="s">
        <v>13</v>
      </c>
      <c r="G2" s="60" t="s">
        <v>14</v>
      </c>
      <c r="H2" s="60" t="s">
        <v>13</v>
      </c>
      <c r="I2" s="60" t="s">
        <v>5</v>
      </c>
      <c r="J2" s="60" t="s">
        <v>15</v>
      </c>
      <c r="K2" s="60" t="s">
        <v>5</v>
      </c>
      <c r="L2" s="60" t="s">
        <v>15</v>
      </c>
      <c r="M2" s="154"/>
      <c r="N2" s="4"/>
    </row>
    <row r="3" spans="1:14" s="5" customFormat="1" ht="18.95" customHeight="1">
      <c r="A3" s="61" t="s">
        <v>152</v>
      </c>
      <c r="B3" s="62"/>
      <c r="C3" s="63"/>
      <c r="D3" s="64"/>
      <c r="E3" s="59"/>
      <c r="F3" s="59"/>
      <c r="G3" s="59"/>
      <c r="H3" s="59"/>
      <c r="I3" s="59"/>
      <c r="J3" s="59"/>
      <c r="K3" s="59"/>
      <c r="L3" s="59"/>
      <c r="M3" s="65"/>
      <c r="N3" s="4"/>
    </row>
    <row r="4" spans="1:14" s="5" customFormat="1" ht="18.95" customHeight="1">
      <c r="A4" s="48" t="s">
        <v>102</v>
      </c>
      <c r="B4" s="48" t="s">
        <v>127</v>
      </c>
      <c r="C4" s="41">
        <f>'수량산출서-18.3m(방음터널)'!C64</f>
        <v>18</v>
      </c>
      <c r="D4" s="40" t="s">
        <v>17</v>
      </c>
      <c r="E4" s="7" t="e">
        <f>#REF!</f>
        <v>#REF!</v>
      </c>
      <c r="F4" s="7" t="e">
        <f t="shared" ref="F4:F15" si="0">INT(C4*E4)</f>
        <v>#REF!</v>
      </c>
      <c r="G4" s="7"/>
      <c r="H4" s="7"/>
      <c r="I4" s="7"/>
      <c r="J4" s="7"/>
      <c r="K4" s="7" t="e">
        <f t="shared" ref="K4:L15" si="1">E4+G4+I4</f>
        <v>#REF!</v>
      </c>
      <c r="L4" s="7" t="e">
        <f t="shared" si="1"/>
        <v>#REF!</v>
      </c>
      <c r="M4" s="8"/>
      <c r="N4" s="4"/>
    </row>
    <row r="5" spans="1:14" s="5" customFormat="1" ht="18.95" customHeight="1">
      <c r="A5" s="48" t="s">
        <v>102</v>
      </c>
      <c r="B5" s="48" t="s">
        <v>128</v>
      </c>
      <c r="C5" s="41">
        <f>'수량산출서-18.3m(방음터널)'!C66</f>
        <v>10</v>
      </c>
      <c r="D5" s="40" t="s">
        <v>17</v>
      </c>
      <c r="E5" s="7" t="e">
        <f>#REF!</f>
        <v>#REF!</v>
      </c>
      <c r="F5" s="7" t="e">
        <f>INT(C5*E5)</f>
        <v>#REF!</v>
      </c>
      <c r="G5" s="7"/>
      <c r="H5" s="7"/>
      <c r="I5" s="7"/>
      <c r="J5" s="7"/>
      <c r="K5" s="7" t="e">
        <f>E5+G5+I5</f>
        <v>#REF!</v>
      </c>
      <c r="L5" s="7" t="e">
        <f>F5+H5+J5</f>
        <v>#REF!</v>
      </c>
      <c r="M5" s="8"/>
      <c r="N5" s="4"/>
    </row>
    <row r="6" spans="1:14" s="5" customFormat="1" ht="18.95" customHeight="1">
      <c r="A6" s="69" t="s">
        <v>97</v>
      </c>
      <c r="B6" s="70" t="s">
        <v>160</v>
      </c>
      <c r="C6" s="41">
        <f>'수량산출서-18.3m(방음터널)'!C15/1000</f>
        <v>0.36675000000000002</v>
      </c>
      <c r="D6" s="40" t="s">
        <v>0</v>
      </c>
      <c r="E6" s="7" t="e">
        <f>#REF!</f>
        <v>#REF!</v>
      </c>
      <c r="F6" s="7" t="e">
        <f t="shared" si="0"/>
        <v>#REF!</v>
      </c>
      <c r="G6" s="7"/>
      <c r="H6" s="7"/>
      <c r="I6" s="7"/>
      <c r="J6" s="7"/>
      <c r="K6" s="7" t="e">
        <f t="shared" si="1"/>
        <v>#REF!</v>
      </c>
      <c r="L6" s="7" t="e">
        <f t="shared" si="1"/>
        <v>#REF!</v>
      </c>
      <c r="M6" s="8"/>
      <c r="N6" s="4"/>
    </row>
    <row r="7" spans="1:14" s="5" customFormat="1" ht="18.95" customHeight="1">
      <c r="A7" s="71" t="s">
        <v>93</v>
      </c>
      <c r="B7" s="70" t="s">
        <v>88</v>
      </c>
      <c r="C7" s="41">
        <f>'수량산출서-18.3m(방음터널)'!C9/1000</f>
        <v>1.3759600000000001</v>
      </c>
      <c r="D7" s="40" t="s">
        <v>0</v>
      </c>
      <c r="E7" s="7" t="e">
        <f>#REF!</f>
        <v>#REF!</v>
      </c>
      <c r="F7" s="7" t="e">
        <f t="shared" si="0"/>
        <v>#REF!</v>
      </c>
      <c r="G7" s="7"/>
      <c r="H7" s="7"/>
      <c r="I7" s="7"/>
      <c r="J7" s="7"/>
      <c r="K7" s="7" t="e">
        <f t="shared" si="1"/>
        <v>#REF!</v>
      </c>
      <c r="L7" s="7" t="e">
        <f t="shared" si="1"/>
        <v>#REF!</v>
      </c>
      <c r="M7" s="8"/>
      <c r="N7" s="4"/>
    </row>
    <row r="8" spans="1:14" s="5" customFormat="1" ht="18.95" customHeight="1">
      <c r="A8" s="54" t="s">
        <v>94</v>
      </c>
      <c r="B8" s="51" t="s">
        <v>92</v>
      </c>
      <c r="C8" s="41">
        <f>'수량산출서-18.3m(방음터널)'!C12/1000</f>
        <v>0.42313999999999996</v>
      </c>
      <c r="D8" s="40" t="s">
        <v>0</v>
      </c>
      <c r="E8" s="7" t="e">
        <f>#REF!</f>
        <v>#REF!</v>
      </c>
      <c r="F8" s="7" t="e">
        <f t="shared" si="0"/>
        <v>#REF!</v>
      </c>
      <c r="G8" s="7"/>
      <c r="H8" s="7"/>
      <c r="I8" s="7"/>
      <c r="J8" s="7"/>
      <c r="K8" s="7" t="e">
        <f t="shared" si="1"/>
        <v>#REF!</v>
      </c>
      <c r="L8" s="7" t="e">
        <f t="shared" si="1"/>
        <v>#REF!</v>
      </c>
      <c r="M8" s="8"/>
      <c r="N8" s="4"/>
    </row>
    <row r="9" spans="1:14" s="5" customFormat="1" ht="18.95" customHeight="1">
      <c r="A9" s="54" t="s">
        <v>95</v>
      </c>
      <c r="B9" s="70" t="s">
        <v>88</v>
      </c>
      <c r="C9" s="41">
        <f>'수량산출서-18.3m(방음터널)'!C18/1000</f>
        <v>0.13519</v>
      </c>
      <c r="D9" s="40" t="s">
        <v>0</v>
      </c>
      <c r="E9" s="7" t="e">
        <f>#REF!</f>
        <v>#REF!</v>
      </c>
      <c r="F9" s="7" t="e">
        <f t="shared" si="0"/>
        <v>#REF!</v>
      </c>
      <c r="G9" s="7"/>
      <c r="H9" s="7"/>
      <c r="I9" s="7"/>
      <c r="J9" s="7"/>
      <c r="K9" s="7" t="e">
        <f t="shared" si="1"/>
        <v>#REF!</v>
      </c>
      <c r="L9" s="7" t="e">
        <f t="shared" si="1"/>
        <v>#REF!</v>
      </c>
      <c r="M9" s="8"/>
      <c r="N9" s="4"/>
    </row>
    <row r="10" spans="1:14" s="5" customFormat="1" ht="18.95" customHeight="1">
      <c r="A10" s="54" t="s">
        <v>96</v>
      </c>
      <c r="B10" s="52" t="s">
        <v>50</v>
      </c>
      <c r="C10" s="72">
        <f>'수량산출서-18.3m(방음터널)'!C21/1000</f>
        <v>3.9799999999999995E-2</v>
      </c>
      <c r="D10" s="40" t="s">
        <v>0</v>
      </c>
      <c r="E10" s="7" t="e">
        <f>#REF!</f>
        <v>#REF!</v>
      </c>
      <c r="F10" s="7" t="e">
        <f t="shared" si="0"/>
        <v>#REF!</v>
      </c>
      <c r="G10" s="7"/>
      <c r="H10" s="7"/>
      <c r="I10" s="7"/>
      <c r="J10" s="7"/>
      <c r="K10" s="7" t="e">
        <f t="shared" si="1"/>
        <v>#REF!</v>
      </c>
      <c r="L10" s="7" t="e">
        <f t="shared" si="1"/>
        <v>#REF!</v>
      </c>
      <c r="M10" s="8"/>
      <c r="N10" s="4"/>
    </row>
    <row r="11" spans="1:14" s="5" customFormat="1" ht="18.95" customHeight="1">
      <c r="A11" s="54" t="s">
        <v>115</v>
      </c>
      <c r="B11" s="52" t="s">
        <v>116</v>
      </c>
      <c r="C11" s="41">
        <f>'수량산출서-18.3m(방음터널)'!C24/1000</f>
        <v>4.5880000000000004E-2</v>
      </c>
      <c r="D11" s="40" t="s">
        <v>0</v>
      </c>
      <c r="E11" s="7" t="e">
        <f>#REF!</f>
        <v>#REF!</v>
      </c>
      <c r="F11" s="7" t="e">
        <f t="shared" si="0"/>
        <v>#REF!</v>
      </c>
      <c r="G11" s="7"/>
      <c r="H11" s="7"/>
      <c r="I11" s="7"/>
      <c r="J11" s="7"/>
      <c r="K11" s="7" t="e">
        <f t="shared" si="1"/>
        <v>#REF!</v>
      </c>
      <c r="L11" s="7" t="e">
        <f t="shared" si="1"/>
        <v>#REF!</v>
      </c>
      <c r="M11" s="8"/>
      <c r="N11" s="4"/>
    </row>
    <row r="12" spans="1:14" s="5" customFormat="1" ht="18.95" customHeight="1">
      <c r="A12" s="54" t="s">
        <v>51</v>
      </c>
      <c r="B12" s="51" t="s">
        <v>89</v>
      </c>
      <c r="C12" s="41">
        <f>'수량산출서-18.3m(방음터널)'!C28/1000</f>
        <v>3.3570000000000003E-2</v>
      </c>
      <c r="D12" s="40" t="s">
        <v>0</v>
      </c>
      <c r="E12" s="7" t="e">
        <f>#REF!</f>
        <v>#REF!</v>
      </c>
      <c r="F12" s="7" t="e">
        <f t="shared" si="0"/>
        <v>#REF!</v>
      </c>
      <c r="G12" s="7"/>
      <c r="H12" s="7"/>
      <c r="I12" s="7"/>
      <c r="J12" s="7"/>
      <c r="K12" s="7" t="e">
        <f t="shared" si="1"/>
        <v>#REF!</v>
      </c>
      <c r="L12" s="7" t="e">
        <f t="shared" si="1"/>
        <v>#REF!</v>
      </c>
      <c r="M12" s="8"/>
      <c r="N12" s="4"/>
    </row>
    <row r="13" spans="1:14" s="5" customFormat="1" ht="18.95" customHeight="1">
      <c r="A13" s="55" t="s">
        <v>51</v>
      </c>
      <c r="B13" s="51" t="s">
        <v>90</v>
      </c>
      <c r="C13" s="49">
        <f>'수량산출서-18.3m(방음터널)'!C31/1000</f>
        <v>2.6839999999999999E-2</v>
      </c>
      <c r="D13" s="40" t="s">
        <v>0</v>
      </c>
      <c r="E13" s="7" t="e">
        <f>#REF!</f>
        <v>#REF!</v>
      </c>
      <c r="F13" s="7" t="e">
        <f t="shared" si="0"/>
        <v>#REF!</v>
      </c>
      <c r="G13" s="7"/>
      <c r="H13" s="7"/>
      <c r="I13" s="7"/>
      <c r="J13" s="7"/>
      <c r="K13" s="7" t="e">
        <f t="shared" si="1"/>
        <v>#REF!</v>
      </c>
      <c r="L13" s="7" t="e">
        <f t="shared" si="1"/>
        <v>#REF!</v>
      </c>
      <c r="M13" s="10"/>
      <c r="N13" s="4"/>
    </row>
    <row r="14" spans="1:14" s="5" customFormat="1" ht="18.95" customHeight="1">
      <c r="A14" s="55" t="s">
        <v>51</v>
      </c>
      <c r="B14" s="51" t="s">
        <v>91</v>
      </c>
      <c r="C14" s="49">
        <f>'수량산출서-18.3m(방음터널)'!C34/1000</f>
        <v>4.1930000000000002E-2</v>
      </c>
      <c r="D14" s="40" t="s">
        <v>0</v>
      </c>
      <c r="E14" s="7" t="e">
        <f>#REF!</f>
        <v>#REF!</v>
      </c>
      <c r="F14" s="7" t="e">
        <f t="shared" si="0"/>
        <v>#REF!</v>
      </c>
      <c r="G14" s="7"/>
      <c r="H14" s="7"/>
      <c r="I14" s="7"/>
      <c r="J14" s="7"/>
      <c r="K14" s="7" t="e">
        <f t="shared" si="1"/>
        <v>#REF!</v>
      </c>
      <c r="L14" s="7" t="e">
        <f t="shared" si="1"/>
        <v>#REF!</v>
      </c>
      <c r="M14" s="10"/>
      <c r="N14" s="4"/>
    </row>
    <row r="15" spans="1:14" s="5" customFormat="1" ht="18.95" customHeight="1">
      <c r="A15" s="55" t="s">
        <v>66</v>
      </c>
      <c r="B15" s="53" t="s">
        <v>82</v>
      </c>
      <c r="C15" s="49">
        <f>'수량산출서-18.3m(방음터널)'!C37/1000</f>
        <v>6.3299999999999997E-3</v>
      </c>
      <c r="D15" s="40" t="s">
        <v>0</v>
      </c>
      <c r="E15" s="7" t="e">
        <f>#REF!</f>
        <v>#REF!</v>
      </c>
      <c r="F15" s="7" t="e">
        <f t="shared" si="0"/>
        <v>#REF!</v>
      </c>
      <c r="G15" s="7"/>
      <c r="H15" s="7"/>
      <c r="I15" s="7"/>
      <c r="J15" s="7"/>
      <c r="K15" s="7" t="e">
        <f t="shared" si="1"/>
        <v>#REF!</v>
      </c>
      <c r="L15" s="7" t="e">
        <f t="shared" si="1"/>
        <v>#REF!</v>
      </c>
      <c r="M15" s="10"/>
      <c r="N15" s="4"/>
    </row>
    <row r="16" spans="1:14" s="5" customFormat="1" ht="18.95" customHeight="1">
      <c r="A16" s="55" t="s">
        <v>66</v>
      </c>
      <c r="B16" s="53" t="s">
        <v>83</v>
      </c>
      <c r="C16" s="49">
        <f>'수량산출서-18.3m(방음터널)'!C40/1000</f>
        <v>4.5300000000000002E-3</v>
      </c>
      <c r="D16" s="40" t="s">
        <v>0</v>
      </c>
      <c r="E16" s="7" t="e">
        <f>#REF!</f>
        <v>#REF!</v>
      </c>
      <c r="F16" s="7" t="e">
        <f>INT(C16*E16)</f>
        <v>#REF!</v>
      </c>
      <c r="G16" s="7"/>
      <c r="H16" s="7"/>
      <c r="I16" s="7"/>
      <c r="J16" s="7"/>
      <c r="K16" s="7" t="e">
        <f>E16+G16+I16</f>
        <v>#REF!</v>
      </c>
      <c r="L16" s="7" t="e">
        <f>F16+H16+J16</f>
        <v>#REF!</v>
      </c>
      <c r="M16" s="10"/>
      <c r="N16" s="4"/>
    </row>
    <row r="17" spans="1:14" s="5" customFormat="1" ht="18.95" customHeight="1">
      <c r="A17" s="55" t="s">
        <v>67</v>
      </c>
      <c r="B17" s="53" t="s">
        <v>52</v>
      </c>
      <c r="C17" s="49">
        <f>'수량산출서-18.3m(방음터널)'!C43/1000</f>
        <v>1.1169999999999999E-2</v>
      </c>
      <c r="D17" s="40" t="s">
        <v>0</v>
      </c>
      <c r="E17" s="9" t="e">
        <f>#REF!</f>
        <v>#REF!</v>
      </c>
      <c r="F17" s="7" t="e">
        <f t="shared" ref="F17:F31" si="2">INT(C17*E17)</f>
        <v>#REF!</v>
      </c>
      <c r="G17" s="7"/>
      <c r="H17" s="7"/>
      <c r="I17" s="7"/>
      <c r="J17" s="7"/>
      <c r="K17" s="7" t="e">
        <f t="shared" ref="K17:L33" si="3">E17+G17+I17</f>
        <v>#REF!</v>
      </c>
      <c r="L17" s="7" t="e">
        <f t="shared" si="3"/>
        <v>#REF!</v>
      </c>
      <c r="M17" s="10"/>
      <c r="N17" s="4"/>
    </row>
    <row r="18" spans="1:14" s="5" customFormat="1" ht="18.95" customHeight="1">
      <c r="A18" s="55" t="s">
        <v>68</v>
      </c>
      <c r="B18" s="53" t="s">
        <v>53</v>
      </c>
      <c r="C18" s="49">
        <f>'수량산출서-18.3m(방음터널)'!C47/1000</f>
        <v>9.325E-2</v>
      </c>
      <c r="D18" s="40" t="s">
        <v>0</v>
      </c>
      <c r="E18" s="9" t="e">
        <f>#REF!</f>
        <v>#REF!</v>
      </c>
      <c r="F18" s="7" t="e">
        <f t="shared" si="2"/>
        <v>#REF!</v>
      </c>
      <c r="G18" s="7"/>
      <c r="H18" s="7"/>
      <c r="I18" s="7"/>
      <c r="J18" s="7"/>
      <c r="K18" s="7" t="e">
        <f t="shared" si="3"/>
        <v>#REF!</v>
      </c>
      <c r="L18" s="7" t="e">
        <f t="shared" si="3"/>
        <v>#REF!</v>
      </c>
      <c r="M18" s="10"/>
      <c r="N18" s="4"/>
    </row>
    <row r="19" spans="1:14" s="5" customFormat="1" ht="18.95" customHeight="1">
      <c r="A19" s="55" t="s">
        <v>69</v>
      </c>
      <c r="B19" s="53" t="s">
        <v>54</v>
      </c>
      <c r="C19" s="49">
        <f>'수량산출서-18.3m(방음터널)'!C51</f>
        <v>63.8</v>
      </c>
      <c r="D19" s="50" t="s">
        <v>2</v>
      </c>
      <c r="E19" s="9" t="e">
        <f>#REF!</f>
        <v>#REF!</v>
      </c>
      <c r="F19" s="7" t="e">
        <f t="shared" si="2"/>
        <v>#REF!</v>
      </c>
      <c r="G19" s="7"/>
      <c r="H19" s="7"/>
      <c r="I19" s="7"/>
      <c r="J19" s="7"/>
      <c r="K19" s="7" t="e">
        <f t="shared" si="3"/>
        <v>#REF!</v>
      </c>
      <c r="L19" s="7" t="e">
        <f t="shared" si="3"/>
        <v>#REF!</v>
      </c>
      <c r="M19" s="10"/>
      <c r="N19" s="4"/>
    </row>
    <row r="20" spans="1:14" s="5" customFormat="1" ht="18.95" customHeight="1">
      <c r="A20" s="55" t="s">
        <v>70</v>
      </c>
      <c r="B20" s="53" t="s">
        <v>55</v>
      </c>
      <c r="C20" s="49">
        <f>'수량산출서-18.3m(방음터널)'!C54</f>
        <v>22.64</v>
      </c>
      <c r="D20" s="50" t="s">
        <v>2</v>
      </c>
      <c r="E20" s="9" t="e">
        <f>#REF!</f>
        <v>#REF!</v>
      </c>
      <c r="F20" s="7" t="e">
        <f t="shared" si="2"/>
        <v>#REF!</v>
      </c>
      <c r="G20" s="7"/>
      <c r="H20" s="7"/>
      <c r="I20" s="7"/>
      <c r="J20" s="7"/>
      <c r="K20" s="7" t="e">
        <f t="shared" si="3"/>
        <v>#REF!</v>
      </c>
      <c r="L20" s="7" t="e">
        <f t="shared" si="3"/>
        <v>#REF!</v>
      </c>
      <c r="M20" s="10"/>
      <c r="N20" s="4"/>
    </row>
    <row r="21" spans="1:14" s="5" customFormat="1" ht="18.95" customHeight="1">
      <c r="A21" s="55" t="s">
        <v>147</v>
      </c>
      <c r="B21" s="53" t="s">
        <v>146</v>
      </c>
      <c r="C21" s="49">
        <f>'수량산출서-18.3m(방음터널)'!C57</f>
        <v>121.87</v>
      </c>
      <c r="D21" s="50" t="s">
        <v>2</v>
      </c>
      <c r="E21" s="9" t="e">
        <f>#REF!</f>
        <v>#REF!</v>
      </c>
      <c r="F21" s="7" t="e">
        <f t="shared" si="2"/>
        <v>#REF!</v>
      </c>
      <c r="G21" s="7"/>
      <c r="H21" s="7"/>
      <c r="I21" s="7"/>
      <c r="J21" s="7"/>
      <c r="K21" s="7" t="e">
        <f t="shared" si="3"/>
        <v>#REF!</v>
      </c>
      <c r="L21" s="7" t="e">
        <f t="shared" si="3"/>
        <v>#REF!</v>
      </c>
      <c r="M21" s="10"/>
      <c r="N21" s="4"/>
    </row>
    <row r="22" spans="1:14" s="5" customFormat="1" ht="18.95" customHeight="1">
      <c r="A22" s="55" t="s">
        <v>100</v>
      </c>
      <c r="B22" s="53" t="s">
        <v>98</v>
      </c>
      <c r="C22" s="49">
        <f>'수량산출서-18.3m(방음터널)'!C60</f>
        <v>3.98</v>
      </c>
      <c r="D22" s="50" t="s">
        <v>2</v>
      </c>
      <c r="E22" s="9" t="e">
        <f>#REF!</f>
        <v>#REF!</v>
      </c>
      <c r="F22" s="7" t="e">
        <f t="shared" si="2"/>
        <v>#REF!</v>
      </c>
      <c r="G22" s="7"/>
      <c r="H22" s="7"/>
      <c r="I22" s="7"/>
      <c r="J22" s="7"/>
      <c r="K22" s="7" t="e">
        <f t="shared" si="3"/>
        <v>#REF!</v>
      </c>
      <c r="L22" s="7" t="e">
        <f t="shared" si="3"/>
        <v>#REF!</v>
      </c>
      <c r="M22" s="10"/>
      <c r="N22" s="4"/>
    </row>
    <row r="23" spans="1:14" s="5" customFormat="1" ht="18.95" customHeight="1">
      <c r="A23" s="55" t="s">
        <v>56</v>
      </c>
      <c r="B23" s="53" t="s">
        <v>150</v>
      </c>
      <c r="C23" s="49">
        <f>'수량산출서-18.3m(방음터널)'!C69</f>
        <v>8</v>
      </c>
      <c r="D23" s="40" t="s">
        <v>17</v>
      </c>
      <c r="E23" s="9" t="e">
        <f>#REF!</f>
        <v>#REF!</v>
      </c>
      <c r="F23" s="7" t="e">
        <f t="shared" si="2"/>
        <v>#REF!</v>
      </c>
      <c r="G23" s="7"/>
      <c r="H23" s="7"/>
      <c r="I23" s="7"/>
      <c r="J23" s="7"/>
      <c r="K23" s="7" t="e">
        <f t="shared" si="3"/>
        <v>#REF!</v>
      </c>
      <c r="L23" s="7" t="e">
        <f t="shared" si="3"/>
        <v>#REF!</v>
      </c>
      <c r="M23" s="10"/>
      <c r="N23" s="4"/>
    </row>
    <row r="24" spans="1:14" s="5" customFormat="1" ht="18.95" customHeight="1">
      <c r="A24" s="55" t="s">
        <v>57</v>
      </c>
      <c r="B24" s="53" t="s">
        <v>58</v>
      </c>
      <c r="C24" s="49">
        <f>'수량산출서-18.3m(방음터널)'!C71</f>
        <v>72</v>
      </c>
      <c r="D24" s="40" t="s">
        <v>17</v>
      </c>
      <c r="E24" s="9" t="e">
        <f>#REF!</f>
        <v>#REF!</v>
      </c>
      <c r="F24" s="7" t="e">
        <f t="shared" si="2"/>
        <v>#REF!</v>
      </c>
      <c r="G24" s="7"/>
      <c r="H24" s="7"/>
      <c r="I24" s="7"/>
      <c r="J24" s="7"/>
      <c r="K24" s="7" t="e">
        <f t="shared" si="3"/>
        <v>#REF!</v>
      </c>
      <c r="L24" s="7" t="e">
        <f t="shared" si="3"/>
        <v>#REF!</v>
      </c>
      <c r="M24" s="10"/>
      <c r="N24" s="4"/>
    </row>
    <row r="25" spans="1:14" s="5" customFormat="1" ht="18.95" customHeight="1">
      <c r="A25" s="55" t="s">
        <v>59</v>
      </c>
      <c r="B25" s="53" t="s">
        <v>60</v>
      </c>
      <c r="C25" s="49">
        <f>'수량산출서-18.3m(방음터널)'!C73</f>
        <v>28</v>
      </c>
      <c r="D25" s="40" t="s">
        <v>17</v>
      </c>
      <c r="E25" s="9" t="e">
        <f>#REF!</f>
        <v>#REF!</v>
      </c>
      <c r="F25" s="7" t="e">
        <f t="shared" si="2"/>
        <v>#REF!</v>
      </c>
      <c r="G25" s="7"/>
      <c r="H25" s="7"/>
      <c r="I25" s="7"/>
      <c r="J25" s="7"/>
      <c r="K25" s="7" t="e">
        <f t="shared" si="3"/>
        <v>#REF!</v>
      </c>
      <c r="L25" s="7" t="e">
        <f t="shared" si="3"/>
        <v>#REF!</v>
      </c>
      <c r="M25" s="10"/>
      <c r="N25" s="4"/>
    </row>
    <row r="26" spans="1:14" s="5" customFormat="1" ht="18.95" customHeight="1">
      <c r="A26" s="55" t="s">
        <v>61</v>
      </c>
      <c r="B26" s="53" t="s">
        <v>62</v>
      </c>
      <c r="C26" s="66">
        <f>'수량산출서-18.3m(방음터널)'!C75</f>
        <v>75.466666666666669</v>
      </c>
      <c r="D26" s="40" t="s">
        <v>17</v>
      </c>
      <c r="E26" s="9" t="e">
        <f>#REF!</f>
        <v>#REF!</v>
      </c>
      <c r="F26" s="7" t="e">
        <f t="shared" si="2"/>
        <v>#REF!</v>
      </c>
      <c r="G26" s="7"/>
      <c r="H26" s="7"/>
      <c r="I26" s="7"/>
      <c r="J26" s="7"/>
      <c r="K26" s="7" t="e">
        <f t="shared" si="3"/>
        <v>#REF!</v>
      </c>
      <c r="L26" s="7" t="e">
        <f t="shared" si="3"/>
        <v>#REF!</v>
      </c>
      <c r="M26" s="10"/>
      <c r="N26" s="4"/>
    </row>
    <row r="27" spans="1:14" s="5" customFormat="1" ht="18.95" customHeight="1">
      <c r="A27" s="55" t="s">
        <v>63</v>
      </c>
      <c r="B27" s="53" t="s">
        <v>64</v>
      </c>
      <c r="C27" s="49">
        <f>'수량산출서-18.3m(방음터널)'!C77</f>
        <v>1</v>
      </c>
      <c r="D27" s="40" t="s">
        <v>17</v>
      </c>
      <c r="E27" s="9" t="e">
        <f>#REF!</f>
        <v>#REF!</v>
      </c>
      <c r="F27" s="7" t="e">
        <f t="shared" si="2"/>
        <v>#REF!</v>
      </c>
      <c r="G27" s="7"/>
      <c r="H27" s="7"/>
      <c r="I27" s="7"/>
      <c r="J27" s="7"/>
      <c r="K27" s="7" t="e">
        <f t="shared" si="3"/>
        <v>#REF!</v>
      </c>
      <c r="L27" s="7" t="e">
        <f t="shared" si="3"/>
        <v>#REF!</v>
      </c>
      <c r="M27" s="10"/>
      <c r="N27" s="4"/>
    </row>
    <row r="28" spans="1:14" s="5" customFormat="1" ht="18.95" customHeight="1">
      <c r="A28" s="55" t="s">
        <v>65</v>
      </c>
      <c r="B28" s="39"/>
      <c r="C28" s="49">
        <f>'수량산출서-18.3m(방음터널)'!C79</f>
        <v>262.13333333333333</v>
      </c>
      <c r="D28" s="50" t="s">
        <v>17</v>
      </c>
      <c r="E28" s="9" t="e">
        <f>#REF!</f>
        <v>#REF!</v>
      </c>
      <c r="F28" s="7" t="e">
        <f t="shared" si="2"/>
        <v>#REF!</v>
      </c>
      <c r="G28" s="7"/>
      <c r="H28" s="7"/>
      <c r="I28" s="7"/>
      <c r="J28" s="7"/>
      <c r="K28" s="7" t="e">
        <f t="shared" si="3"/>
        <v>#REF!</v>
      </c>
      <c r="L28" s="7" t="e">
        <f t="shared" si="3"/>
        <v>#REF!</v>
      </c>
      <c r="M28" s="10"/>
      <c r="N28" s="4"/>
    </row>
    <row r="29" spans="1:14" s="5" customFormat="1" ht="18.95" customHeight="1">
      <c r="A29" s="55" t="s">
        <v>1</v>
      </c>
      <c r="B29" s="6" t="s">
        <v>71</v>
      </c>
      <c r="C29" s="49">
        <f>SUM(C6:C11)+SUM(C12:C18)+(C19*5.14/1000)</f>
        <v>2.9322720000000007</v>
      </c>
      <c r="D29" s="40" t="s">
        <v>0</v>
      </c>
      <c r="E29" s="9" t="e">
        <f>#REF!*1000</f>
        <v>#REF!</v>
      </c>
      <c r="F29" s="7" t="e">
        <f t="shared" si="2"/>
        <v>#REF!</v>
      </c>
      <c r="G29" s="7"/>
      <c r="H29" s="7"/>
      <c r="I29" s="7"/>
      <c r="J29" s="7"/>
      <c r="K29" s="7" t="e">
        <f t="shared" si="3"/>
        <v>#REF!</v>
      </c>
      <c r="L29" s="7" t="e">
        <f t="shared" si="3"/>
        <v>#REF!</v>
      </c>
      <c r="M29" s="10"/>
      <c r="N29" s="4"/>
    </row>
    <row r="30" spans="1:14" s="5" customFormat="1" ht="18.95" customHeight="1">
      <c r="A30" s="55" t="s">
        <v>72</v>
      </c>
      <c r="B30" s="6"/>
      <c r="C30" s="49">
        <f>SUM(C6:C11)</f>
        <v>2.3867200000000004</v>
      </c>
      <c r="D30" s="40" t="s">
        <v>0</v>
      </c>
      <c r="E30" s="9" t="e">
        <f>#REF!</f>
        <v>#REF!</v>
      </c>
      <c r="F30" s="7" t="e">
        <f t="shared" si="2"/>
        <v>#REF!</v>
      </c>
      <c r="G30" s="7" t="e">
        <f>#REF!</f>
        <v>#REF!</v>
      </c>
      <c r="H30" s="7" t="e">
        <f t="shared" ref="H30:H35" si="4">C30*G30</f>
        <v>#REF!</v>
      </c>
      <c r="I30" s="7"/>
      <c r="J30" s="7"/>
      <c r="K30" s="7" t="e">
        <f t="shared" si="3"/>
        <v>#REF!</v>
      </c>
      <c r="L30" s="7" t="e">
        <f t="shared" si="3"/>
        <v>#REF!</v>
      </c>
      <c r="M30" s="10"/>
      <c r="N30" s="4"/>
    </row>
    <row r="31" spans="1:14" s="5" customFormat="1" ht="18.95" customHeight="1">
      <c r="A31" s="55" t="s">
        <v>73</v>
      </c>
      <c r="B31" s="12"/>
      <c r="C31" s="49">
        <f>C30</f>
        <v>2.3867200000000004</v>
      </c>
      <c r="D31" s="40" t="s">
        <v>0</v>
      </c>
      <c r="E31" s="9" t="e">
        <f>#REF!</f>
        <v>#REF!</v>
      </c>
      <c r="F31" s="7" t="e">
        <f t="shared" si="2"/>
        <v>#REF!</v>
      </c>
      <c r="G31" s="7" t="e">
        <f>#REF!</f>
        <v>#REF!</v>
      </c>
      <c r="H31" s="7" t="e">
        <f t="shared" si="4"/>
        <v>#REF!</v>
      </c>
      <c r="I31" s="7"/>
      <c r="J31" s="7"/>
      <c r="K31" s="7" t="e">
        <f t="shared" si="3"/>
        <v>#REF!</v>
      </c>
      <c r="L31" s="7" t="e">
        <f t="shared" si="3"/>
        <v>#REF!</v>
      </c>
      <c r="M31" s="10"/>
      <c r="N31" s="4"/>
    </row>
    <row r="32" spans="1:14" s="5" customFormat="1" ht="18.95" customHeight="1">
      <c r="A32" s="55" t="s">
        <v>74</v>
      </c>
      <c r="B32" s="6"/>
      <c r="C32" s="49">
        <f>C31</f>
        <v>2.3867200000000004</v>
      </c>
      <c r="D32" s="40" t="s">
        <v>0</v>
      </c>
      <c r="E32" s="9"/>
      <c r="F32" s="7"/>
      <c r="G32" s="7" t="e">
        <f>#REF!</f>
        <v>#REF!</v>
      </c>
      <c r="H32" s="7" t="e">
        <f t="shared" si="4"/>
        <v>#REF!</v>
      </c>
      <c r="I32" s="7"/>
      <c r="J32" s="7"/>
      <c r="K32" s="7" t="e">
        <f t="shared" si="3"/>
        <v>#REF!</v>
      </c>
      <c r="L32" s="7" t="e">
        <f t="shared" si="3"/>
        <v>#REF!</v>
      </c>
      <c r="M32" s="10"/>
      <c r="N32" s="4"/>
    </row>
    <row r="33" spans="1:14" s="5" customFormat="1" ht="18.95" customHeight="1">
      <c r="A33" s="55" t="s">
        <v>75</v>
      </c>
      <c r="B33" s="35"/>
      <c r="C33" s="49">
        <f>C23</f>
        <v>8</v>
      </c>
      <c r="D33" s="40" t="s">
        <v>17</v>
      </c>
      <c r="E33" s="9"/>
      <c r="F33" s="7"/>
      <c r="G33" s="7" t="e">
        <f>#REF!</f>
        <v>#REF!</v>
      </c>
      <c r="H33" s="7" t="e">
        <f t="shared" si="4"/>
        <v>#REF!</v>
      </c>
      <c r="I33" s="7"/>
      <c r="J33" s="7"/>
      <c r="K33" s="7" t="e">
        <f t="shared" si="3"/>
        <v>#REF!</v>
      </c>
      <c r="L33" s="7" t="e">
        <f t="shared" si="3"/>
        <v>#REF!</v>
      </c>
      <c r="M33" s="10"/>
      <c r="N33" s="4"/>
    </row>
    <row r="34" spans="1:14" s="5" customFormat="1" ht="18.95" customHeight="1">
      <c r="A34" s="55" t="s">
        <v>76</v>
      </c>
      <c r="B34" s="39"/>
      <c r="C34" s="49">
        <f>SUM(C12:C18)+(C19*5.14/1000)</f>
        <v>0.54555200000000004</v>
      </c>
      <c r="D34" s="40" t="s">
        <v>0</v>
      </c>
      <c r="E34" s="9" t="e">
        <f>#REF!</f>
        <v>#REF!</v>
      </c>
      <c r="F34" s="7" t="e">
        <f>INT(C34*E34)</f>
        <v>#REF!</v>
      </c>
      <c r="G34" s="7" t="e">
        <f>#REF!</f>
        <v>#REF!</v>
      </c>
      <c r="H34" s="7" t="e">
        <f t="shared" si="4"/>
        <v>#REF!</v>
      </c>
      <c r="I34" s="7" t="e">
        <f>#REF!</f>
        <v>#REF!</v>
      </c>
      <c r="J34" s="7" t="e">
        <f>C34*I34</f>
        <v>#REF!</v>
      </c>
      <c r="K34" s="7" t="e">
        <f t="shared" ref="K34:L36" si="5">E34+G34+I34</f>
        <v>#REF!</v>
      </c>
      <c r="L34" s="7" t="e">
        <f t="shared" si="5"/>
        <v>#REF!</v>
      </c>
      <c r="M34" s="10"/>
      <c r="N34" s="4"/>
    </row>
    <row r="35" spans="1:14" s="5" customFormat="1" ht="18.95" customHeight="1">
      <c r="A35" s="55" t="s">
        <v>77</v>
      </c>
      <c r="B35" s="39"/>
      <c r="C35" s="49">
        <f>(2*1*C4)+(2*0.5*C5)</f>
        <v>46</v>
      </c>
      <c r="D35" s="50" t="s">
        <v>16</v>
      </c>
      <c r="E35" s="9"/>
      <c r="F35" s="7"/>
      <c r="G35" s="7" t="e">
        <f>#REF!</f>
        <v>#REF!</v>
      </c>
      <c r="H35" s="7" t="e">
        <f t="shared" si="4"/>
        <v>#REF!</v>
      </c>
      <c r="I35" s="7" t="e">
        <f>#REF!</f>
        <v>#REF!</v>
      </c>
      <c r="J35" s="7" t="e">
        <f>C35*I35</f>
        <v>#REF!</v>
      </c>
      <c r="K35" s="7" t="e">
        <f t="shared" si="5"/>
        <v>#REF!</v>
      </c>
      <c r="L35" s="7" t="e">
        <f t="shared" si="5"/>
        <v>#REF!</v>
      </c>
      <c r="M35" s="10"/>
      <c r="N35" s="4"/>
    </row>
    <row r="36" spans="1:14" s="5" customFormat="1" ht="18.95" customHeight="1">
      <c r="A36" s="55" t="s">
        <v>101</v>
      </c>
      <c r="B36" s="39"/>
      <c r="C36" s="49">
        <f>SUM(C6:C18)+C4*0.06+C5*0.003</f>
        <v>3.71434</v>
      </c>
      <c r="D36" s="40" t="s">
        <v>0</v>
      </c>
      <c r="E36" s="9" t="e">
        <f>#REF!</f>
        <v>#REF!</v>
      </c>
      <c r="F36" s="7" t="e">
        <f>INT(C36*E36)</f>
        <v>#REF!</v>
      </c>
      <c r="G36" s="9" t="e">
        <f>#REF!</f>
        <v>#REF!</v>
      </c>
      <c r="H36" s="7" t="e">
        <f>INT(C36*G36)</f>
        <v>#REF!</v>
      </c>
      <c r="I36" s="9" t="e">
        <f>#REF!</f>
        <v>#REF!</v>
      </c>
      <c r="J36" s="7" t="e">
        <f>INT(C36*I36)</f>
        <v>#REF!</v>
      </c>
      <c r="K36" s="7" t="e">
        <f t="shared" si="5"/>
        <v>#REF!</v>
      </c>
      <c r="L36" s="7" t="e">
        <f t="shared" si="5"/>
        <v>#REF!</v>
      </c>
      <c r="M36" s="10"/>
      <c r="N36" s="4"/>
    </row>
    <row r="37" spans="1:14" s="5" customFormat="1" ht="18.95" customHeight="1">
      <c r="A37" s="55"/>
      <c r="B37" s="39"/>
      <c r="C37" s="49"/>
      <c r="D37" s="50"/>
      <c r="E37" s="9"/>
      <c r="F37" s="7"/>
      <c r="G37" s="7"/>
      <c r="H37" s="7"/>
      <c r="I37" s="7"/>
      <c r="J37" s="7"/>
      <c r="K37" s="7"/>
      <c r="L37" s="7"/>
      <c r="M37" s="10"/>
      <c r="N37" s="4"/>
    </row>
    <row r="38" spans="1:14" s="5" customFormat="1" ht="18.95" customHeight="1">
      <c r="A38" s="37" t="s">
        <v>23</v>
      </c>
      <c r="B38" s="37" t="s">
        <v>24</v>
      </c>
      <c r="C38" s="37">
        <v>1</v>
      </c>
      <c r="D38" s="38" t="s">
        <v>25</v>
      </c>
      <c r="E38" s="37"/>
      <c r="F38" s="37" t="e">
        <f>SUM(F4:F36)</f>
        <v>#REF!</v>
      </c>
      <c r="G38" s="37"/>
      <c r="H38" s="37" t="e">
        <f>SUM(H4:H36)</f>
        <v>#REF!</v>
      </c>
      <c r="I38" s="37"/>
      <c r="J38" s="37" t="e">
        <f>SUM(J4:J36)</f>
        <v>#REF!</v>
      </c>
      <c r="K38" s="37"/>
      <c r="L38" s="37" t="e">
        <f>SUM(F38:J38)</f>
        <v>#REF!</v>
      </c>
      <c r="M38" s="36"/>
      <c r="N38" s="4"/>
    </row>
    <row r="39" spans="1:14" s="5" customFormat="1" ht="18.95" customHeight="1">
      <c r="A39" s="37" t="s">
        <v>26</v>
      </c>
      <c r="B39" s="37"/>
      <c r="C39" s="37">
        <v>1</v>
      </c>
      <c r="D39" s="37" t="s">
        <v>2</v>
      </c>
      <c r="E39" s="37"/>
      <c r="F39" s="37" t="e">
        <f>INT(F38/2)</f>
        <v>#REF!</v>
      </c>
      <c r="G39" s="37"/>
      <c r="H39" s="37" t="e">
        <f>INT(H38/2)</f>
        <v>#REF!</v>
      </c>
      <c r="I39" s="37"/>
      <c r="J39" s="37" t="e">
        <f>INT(J38/2)</f>
        <v>#REF!</v>
      </c>
      <c r="K39" s="37"/>
      <c r="L39" s="37" t="e">
        <f>SUM(F39:J39)</f>
        <v>#REF!</v>
      </c>
      <c r="M39" s="36"/>
      <c r="N39" s="4"/>
    </row>
    <row r="40" spans="1:14" s="5" customFormat="1" ht="20.100000000000001" customHeight="1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7"/>
      <c r="N40" s="4"/>
    </row>
    <row r="41" spans="1:14" s="5" customFormat="1" ht="20.100000000000001" customHeight="1">
      <c r="A41" s="73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4"/>
      <c r="N41" s="4"/>
    </row>
    <row r="42" spans="1:14" ht="18.75" customHeight="1">
      <c r="A42" s="13"/>
      <c r="B42" s="13"/>
      <c r="C42" s="32"/>
      <c r="D42" s="13"/>
      <c r="E42" s="14"/>
      <c r="F42" s="14"/>
      <c r="G42" s="1"/>
      <c r="H42" s="1"/>
      <c r="I42" s="1"/>
      <c r="J42" s="1"/>
      <c r="K42" s="1"/>
      <c r="L42" s="1"/>
      <c r="M42" s="1"/>
      <c r="N42" s="1"/>
    </row>
    <row r="43" spans="1:14" ht="18.75" customHeight="1">
      <c r="A43" s="13"/>
      <c r="B43" s="13"/>
      <c r="C43" s="32"/>
      <c r="D43" s="13"/>
      <c r="E43" s="14"/>
      <c r="F43" s="14"/>
      <c r="G43" s="1"/>
      <c r="H43" s="1"/>
      <c r="I43" s="1"/>
      <c r="J43" s="1"/>
      <c r="K43" s="1"/>
      <c r="L43" s="1"/>
      <c r="M43" s="1"/>
      <c r="N43" s="1"/>
    </row>
    <row r="44" spans="1:14" ht="18.75" customHeight="1">
      <c r="A44" s="13"/>
      <c r="B44" s="13"/>
      <c r="C44" s="32"/>
      <c r="D44" s="13"/>
      <c r="E44" s="14"/>
      <c r="F44" s="14"/>
      <c r="G44" s="1"/>
      <c r="H44" s="1"/>
      <c r="I44" s="1"/>
      <c r="J44" s="1"/>
      <c r="K44" s="1"/>
      <c r="L44" s="1"/>
      <c r="M44" s="1"/>
      <c r="N44" s="1"/>
    </row>
    <row r="45" spans="1:14" ht="18.75" customHeight="1">
      <c r="A45" s="13"/>
      <c r="B45" s="13"/>
      <c r="C45" s="32"/>
      <c r="D45" s="13"/>
      <c r="E45" s="14"/>
      <c r="F45" s="14"/>
      <c r="G45" s="1"/>
      <c r="H45" s="1"/>
      <c r="I45" s="1"/>
      <c r="J45" s="1"/>
      <c r="K45" s="1"/>
      <c r="L45" s="1"/>
      <c r="M45" s="1"/>
      <c r="N45" s="1"/>
    </row>
    <row r="46" spans="1:14" ht="18.75" customHeight="1">
      <c r="A46" s="13"/>
      <c r="B46" s="13"/>
      <c r="C46" s="32"/>
      <c r="D46" s="13"/>
      <c r="E46" s="14"/>
      <c r="F46" s="14"/>
      <c r="G46" s="1"/>
      <c r="H46" s="1"/>
      <c r="I46" s="1"/>
      <c r="J46" s="1"/>
      <c r="K46" s="1"/>
      <c r="L46" s="1"/>
      <c r="M46" s="1"/>
      <c r="N46" s="1"/>
    </row>
    <row r="47" spans="1:14" ht="18.75" customHeight="1">
      <c r="A47" s="13"/>
      <c r="B47" s="13"/>
      <c r="C47" s="32"/>
      <c r="D47" s="13"/>
      <c r="E47" s="14"/>
      <c r="F47" s="14"/>
      <c r="G47" s="1"/>
      <c r="H47" s="1"/>
      <c r="I47" s="1"/>
      <c r="J47" s="1"/>
      <c r="K47" s="1"/>
      <c r="L47" s="1"/>
      <c r="M47" s="1"/>
      <c r="N47" s="1"/>
    </row>
    <row r="48" spans="1:14" ht="18.75" customHeight="1">
      <c r="A48" s="13"/>
      <c r="B48" s="13"/>
      <c r="C48" s="32"/>
      <c r="D48" s="13"/>
      <c r="E48" s="14"/>
      <c r="F48" s="14"/>
      <c r="G48" s="1"/>
      <c r="H48" s="1"/>
      <c r="I48" s="1"/>
      <c r="J48" s="1"/>
      <c r="K48" s="1"/>
      <c r="L48" s="1"/>
      <c r="M48" s="1"/>
      <c r="N48" s="1"/>
    </row>
    <row r="49" spans="1:14" ht="18.75" customHeight="1">
      <c r="A49" s="13"/>
      <c r="B49" s="13"/>
      <c r="C49" s="32"/>
      <c r="D49" s="13"/>
      <c r="E49" s="14"/>
      <c r="F49" s="14"/>
      <c r="G49" s="1"/>
      <c r="H49" s="1"/>
      <c r="I49" s="1"/>
      <c r="J49" s="1"/>
      <c r="K49" s="1"/>
      <c r="L49" s="1"/>
      <c r="M49" s="1"/>
      <c r="N49" s="1"/>
    </row>
    <row r="50" spans="1:14" ht="18.75" customHeight="1">
      <c r="A50" s="13"/>
      <c r="B50" s="13"/>
      <c r="C50" s="32"/>
      <c r="D50" s="13"/>
      <c r="E50" s="14"/>
      <c r="F50" s="14"/>
      <c r="G50" s="1"/>
      <c r="H50" s="1"/>
      <c r="I50" s="1"/>
      <c r="J50" s="1"/>
      <c r="K50" s="1"/>
      <c r="L50" s="1"/>
      <c r="M50" s="1"/>
      <c r="N50" s="1"/>
    </row>
    <row r="51" spans="1:14" ht="18.75" customHeight="1">
      <c r="A51" s="13"/>
      <c r="B51" s="13"/>
      <c r="C51" s="32"/>
      <c r="D51" s="13"/>
      <c r="E51" s="14"/>
      <c r="F51" s="14"/>
      <c r="G51" s="1"/>
      <c r="H51" s="1"/>
      <c r="I51" s="1"/>
      <c r="J51" s="1"/>
      <c r="K51" s="1"/>
      <c r="L51" s="1"/>
      <c r="M51" s="1"/>
      <c r="N51" s="1"/>
    </row>
    <row r="52" spans="1:14" ht="18.75" customHeight="1">
      <c r="A52" s="13"/>
      <c r="B52" s="13"/>
      <c r="C52" s="32"/>
      <c r="D52" s="13"/>
      <c r="E52" s="14"/>
      <c r="F52" s="14"/>
      <c r="G52" s="1"/>
      <c r="H52" s="1"/>
      <c r="I52" s="1"/>
      <c r="J52" s="1"/>
      <c r="K52" s="1"/>
      <c r="L52" s="1"/>
      <c r="M52" s="1"/>
      <c r="N52" s="1"/>
    </row>
    <row r="53" spans="1:14" ht="18.75" customHeight="1">
      <c r="A53" s="13"/>
      <c r="B53" s="13"/>
      <c r="C53" s="32"/>
      <c r="D53" s="13"/>
      <c r="E53" s="14"/>
      <c r="F53" s="14"/>
      <c r="G53" s="1"/>
      <c r="H53" s="1"/>
      <c r="I53" s="1"/>
      <c r="J53" s="1"/>
      <c r="K53" s="1"/>
      <c r="L53" s="1"/>
      <c r="M53" s="1"/>
      <c r="N53" s="1"/>
    </row>
    <row r="54" spans="1:14" ht="18.75" customHeight="1">
      <c r="A54" s="13"/>
      <c r="B54" s="13"/>
      <c r="C54" s="32"/>
      <c r="D54" s="13"/>
      <c r="E54" s="14"/>
      <c r="F54" s="14"/>
      <c r="G54" s="1"/>
      <c r="H54" s="1"/>
      <c r="I54" s="1"/>
      <c r="J54" s="1"/>
      <c r="K54" s="1"/>
      <c r="L54" s="1"/>
      <c r="M54" s="1"/>
      <c r="N54" s="1"/>
    </row>
    <row r="55" spans="1:14" ht="18.75" customHeight="1">
      <c r="A55" s="13"/>
      <c r="B55" s="13"/>
      <c r="C55" s="32"/>
      <c r="D55" s="13"/>
      <c r="E55" s="14"/>
      <c r="F55" s="14"/>
      <c r="G55" s="1"/>
      <c r="H55" s="1"/>
      <c r="I55" s="1"/>
      <c r="J55" s="1"/>
      <c r="K55" s="1"/>
      <c r="L55" s="1"/>
      <c r="M55" s="1"/>
      <c r="N55" s="1"/>
    </row>
    <row r="56" spans="1:14" ht="18.75" customHeight="1">
      <c r="A56" s="13"/>
      <c r="B56" s="13"/>
      <c r="C56" s="32"/>
      <c r="D56" s="13"/>
      <c r="E56" s="14"/>
      <c r="F56" s="14"/>
      <c r="G56" s="1"/>
      <c r="H56" s="1"/>
      <c r="I56" s="1"/>
      <c r="J56" s="1"/>
      <c r="K56" s="1"/>
      <c r="L56" s="1"/>
      <c r="M56" s="1"/>
      <c r="N56" s="1"/>
    </row>
    <row r="57" spans="1:14" ht="18.75" customHeight="1">
      <c r="A57" s="13"/>
      <c r="B57" s="13"/>
      <c r="C57" s="32"/>
      <c r="D57" s="13"/>
      <c r="E57" s="14"/>
      <c r="F57" s="14"/>
      <c r="G57" s="1"/>
      <c r="H57" s="1"/>
      <c r="I57" s="1"/>
      <c r="J57" s="1"/>
      <c r="K57" s="1"/>
      <c r="L57" s="1"/>
      <c r="M57" s="1"/>
      <c r="N57" s="1"/>
    </row>
    <row r="58" spans="1:14" ht="18.75" customHeight="1">
      <c r="A58" s="13"/>
      <c r="B58" s="13"/>
      <c r="C58" s="32"/>
      <c r="D58" s="13"/>
      <c r="E58" s="14"/>
      <c r="F58" s="14"/>
      <c r="G58" s="1"/>
      <c r="H58" s="1"/>
      <c r="I58" s="1"/>
      <c r="J58" s="1"/>
      <c r="K58" s="1"/>
      <c r="L58" s="1"/>
      <c r="M58" s="1"/>
      <c r="N58" s="1"/>
    </row>
    <row r="59" spans="1:14" ht="18.75" customHeight="1">
      <c r="A59" s="13"/>
      <c r="B59" s="13"/>
      <c r="C59" s="32"/>
      <c r="D59" s="13"/>
      <c r="E59" s="14"/>
      <c r="F59" s="14"/>
      <c r="G59" s="1"/>
      <c r="H59" s="1"/>
      <c r="I59" s="1"/>
      <c r="J59" s="1"/>
      <c r="K59" s="1"/>
      <c r="L59" s="1"/>
      <c r="M59" s="1"/>
      <c r="N59" s="1"/>
    </row>
    <row r="60" spans="1:14" ht="18.75" customHeight="1">
      <c r="A60" s="13"/>
      <c r="B60" s="13"/>
      <c r="C60" s="32"/>
      <c r="D60" s="13"/>
      <c r="E60" s="14"/>
      <c r="F60" s="14"/>
      <c r="G60" s="1"/>
      <c r="H60" s="1"/>
      <c r="I60" s="1"/>
      <c r="J60" s="1"/>
      <c r="K60" s="1"/>
      <c r="L60" s="1"/>
      <c r="M60" s="1"/>
      <c r="N60" s="1"/>
    </row>
    <row r="61" spans="1:14" ht="18.75" customHeight="1">
      <c r="A61" s="13"/>
      <c r="B61" s="13"/>
      <c r="C61" s="32"/>
      <c r="D61" s="13"/>
      <c r="E61" s="14"/>
      <c r="F61" s="14"/>
      <c r="G61" s="1"/>
      <c r="H61" s="1"/>
      <c r="I61" s="1"/>
      <c r="J61" s="1"/>
      <c r="K61" s="1"/>
      <c r="L61" s="1"/>
      <c r="M61" s="1"/>
      <c r="N61" s="1"/>
    </row>
    <row r="62" spans="1:14" ht="18.75" customHeight="1">
      <c r="A62" s="13"/>
      <c r="B62" s="13"/>
      <c r="C62" s="32"/>
      <c r="D62" s="13"/>
      <c r="E62" s="14"/>
      <c r="F62" s="14"/>
      <c r="G62" s="1"/>
      <c r="H62" s="1"/>
      <c r="I62" s="1"/>
      <c r="J62" s="1"/>
      <c r="K62" s="1"/>
      <c r="L62" s="1"/>
      <c r="M62" s="1"/>
      <c r="N62" s="1"/>
    </row>
    <row r="63" spans="1:14" ht="18.75" customHeight="1">
      <c r="A63" s="13"/>
      <c r="B63" s="13"/>
      <c r="C63" s="32"/>
      <c r="D63" s="13"/>
      <c r="E63" s="14"/>
      <c r="F63" s="14"/>
      <c r="G63" s="1"/>
      <c r="H63" s="1"/>
      <c r="I63" s="1"/>
      <c r="J63" s="1"/>
      <c r="K63" s="1"/>
      <c r="L63" s="1"/>
      <c r="M63" s="1"/>
      <c r="N63" s="1"/>
    </row>
    <row r="64" spans="1:14" ht="18.75" customHeight="1">
      <c r="A64" s="13"/>
      <c r="B64" s="13"/>
      <c r="C64" s="32"/>
      <c r="D64" s="13"/>
      <c r="E64" s="14"/>
      <c r="F64" s="14"/>
      <c r="G64" s="1"/>
      <c r="H64" s="1"/>
      <c r="I64" s="1"/>
      <c r="J64" s="1"/>
      <c r="K64" s="1"/>
      <c r="L64" s="1"/>
      <c r="M64" s="1"/>
      <c r="N64" s="1"/>
    </row>
    <row r="65" spans="1:14" ht="18.75" customHeight="1">
      <c r="A65" s="13"/>
      <c r="B65" s="13"/>
      <c r="C65" s="32"/>
      <c r="D65" s="13"/>
      <c r="E65" s="14"/>
      <c r="F65" s="14"/>
      <c r="G65" s="1"/>
      <c r="H65" s="1"/>
      <c r="I65" s="1"/>
      <c r="J65" s="1"/>
      <c r="K65" s="1"/>
      <c r="L65" s="1"/>
      <c r="M65" s="1"/>
      <c r="N65" s="1"/>
    </row>
    <row r="66" spans="1:14" ht="18.75" customHeight="1">
      <c r="A66" s="13"/>
      <c r="B66" s="13"/>
      <c r="C66" s="32"/>
      <c r="D66" s="13"/>
      <c r="E66" s="14"/>
      <c r="F66" s="14"/>
      <c r="G66" s="1"/>
      <c r="H66" s="1"/>
      <c r="I66" s="1"/>
      <c r="J66" s="1"/>
      <c r="K66" s="1"/>
      <c r="L66" s="1"/>
      <c r="M66" s="1"/>
      <c r="N66" s="1"/>
    </row>
    <row r="67" spans="1:14" ht="18.75" customHeight="1">
      <c r="A67" s="13"/>
      <c r="B67" s="13"/>
      <c r="C67" s="32"/>
      <c r="D67" s="13"/>
      <c r="E67" s="14"/>
      <c r="F67" s="14"/>
      <c r="G67" s="1"/>
      <c r="H67" s="1"/>
      <c r="I67" s="1"/>
      <c r="J67" s="1"/>
      <c r="K67" s="1"/>
      <c r="L67" s="1"/>
      <c r="M67" s="1"/>
      <c r="N67" s="1"/>
    </row>
    <row r="68" spans="1:14" ht="18.75" customHeight="1">
      <c r="A68" s="13"/>
      <c r="B68" s="13"/>
      <c r="C68" s="32"/>
      <c r="D68" s="13"/>
      <c r="E68" s="14"/>
      <c r="F68" s="14"/>
      <c r="G68" s="1"/>
      <c r="H68" s="1"/>
      <c r="I68" s="1"/>
      <c r="J68" s="1"/>
      <c r="K68" s="1"/>
      <c r="L68" s="1"/>
      <c r="M68" s="1"/>
      <c r="N68" s="1"/>
    </row>
    <row r="69" spans="1:14" ht="18.75" customHeight="1">
      <c r="A69" s="13"/>
      <c r="B69" s="13"/>
      <c r="C69" s="32"/>
      <c r="D69" s="13"/>
      <c r="E69" s="14"/>
      <c r="F69" s="14"/>
      <c r="G69" s="1"/>
      <c r="H69" s="1"/>
      <c r="I69" s="1"/>
      <c r="J69" s="1"/>
      <c r="K69" s="1"/>
      <c r="L69" s="1"/>
      <c r="M69" s="1"/>
      <c r="N69" s="1"/>
    </row>
    <row r="70" spans="1:14" ht="18.75" customHeight="1">
      <c r="A70" s="13"/>
      <c r="B70" s="13"/>
      <c r="C70" s="32"/>
      <c r="D70" s="13"/>
      <c r="E70" s="14"/>
      <c r="F70" s="14"/>
      <c r="G70" s="1"/>
      <c r="H70" s="1"/>
      <c r="I70" s="1"/>
      <c r="J70" s="1"/>
      <c r="K70" s="1"/>
      <c r="L70" s="1"/>
      <c r="M70" s="1"/>
      <c r="N70" s="1"/>
    </row>
    <row r="71" spans="1:14" ht="18.75" customHeight="1">
      <c r="A71" s="13"/>
      <c r="B71" s="13"/>
      <c r="C71" s="32"/>
      <c r="D71" s="13"/>
      <c r="E71" s="14"/>
      <c r="F71" s="14"/>
      <c r="G71" s="1"/>
      <c r="H71" s="1"/>
      <c r="I71" s="1"/>
      <c r="J71" s="1"/>
      <c r="K71" s="1"/>
      <c r="L71" s="1"/>
      <c r="M71" s="1"/>
      <c r="N71" s="1"/>
    </row>
    <row r="72" spans="1:14" ht="18.75" customHeight="1">
      <c r="A72" s="13"/>
      <c r="B72" s="13"/>
      <c r="C72" s="32"/>
      <c r="D72" s="13"/>
      <c r="E72" s="14"/>
      <c r="F72" s="14"/>
      <c r="G72" s="1"/>
      <c r="H72" s="1"/>
      <c r="I72" s="1"/>
      <c r="J72" s="1"/>
      <c r="K72" s="1"/>
      <c r="L72" s="1"/>
      <c r="M72" s="1"/>
      <c r="N72" s="1"/>
    </row>
    <row r="73" spans="1:14" ht="18.75" customHeight="1">
      <c r="A73" s="13"/>
      <c r="B73" s="13"/>
      <c r="C73" s="32"/>
      <c r="D73" s="13"/>
      <c r="E73" s="14"/>
      <c r="F73" s="14"/>
      <c r="G73" s="1"/>
      <c r="H73" s="1"/>
      <c r="I73" s="1"/>
      <c r="J73" s="1"/>
      <c r="K73" s="1"/>
      <c r="L73" s="1"/>
      <c r="M73" s="1"/>
      <c r="N73" s="1"/>
    </row>
    <row r="74" spans="1:14" ht="18.75" customHeight="1">
      <c r="A74" s="13"/>
      <c r="B74" s="13"/>
      <c r="C74" s="32"/>
      <c r="D74" s="13"/>
      <c r="E74" s="14"/>
      <c r="F74" s="14"/>
      <c r="G74" s="1"/>
      <c r="H74" s="1"/>
      <c r="I74" s="1"/>
      <c r="J74" s="1"/>
      <c r="K74" s="1"/>
      <c r="L74" s="1"/>
      <c r="M74" s="1"/>
      <c r="N74" s="1"/>
    </row>
    <row r="75" spans="1:14" ht="18.75" customHeight="1">
      <c r="A75" s="13"/>
      <c r="B75" s="13"/>
      <c r="C75" s="32"/>
      <c r="D75" s="13"/>
      <c r="E75" s="14"/>
      <c r="F75" s="14"/>
      <c r="G75" s="1"/>
      <c r="H75" s="1"/>
      <c r="I75" s="1"/>
      <c r="J75" s="1"/>
      <c r="K75" s="1"/>
      <c r="L75" s="1"/>
      <c r="M75" s="1"/>
      <c r="N75" s="1"/>
    </row>
    <row r="76" spans="1:14" ht="18.75" customHeight="1">
      <c r="A76" s="13"/>
      <c r="B76" s="13"/>
      <c r="C76" s="32"/>
      <c r="D76" s="13"/>
      <c r="E76" s="14"/>
      <c r="F76" s="14"/>
      <c r="G76" s="1"/>
      <c r="H76" s="1"/>
      <c r="I76" s="1"/>
      <c r="J76" s="1"/>
      <c r="K76" s="1"/>
      <c r="L76" s="1"/>
      <c r="M76" s="1"/>
      <c r="N76" s="1"/>
    </row>
    <row r="77" spans="1:14" ht="18.75" customHeight="1">
      <c r="A77" s="13"/>
      <c r="B77" s="13"/>
      <c r="C77" s="32"/>
      <c r="D77" s="13"/>
      <c r="E77" s="14"/>
      <c r="F77" s="14"/>
      <c r="G77" s="1"/>
      <c r="H77" s="1"/>
      <c r="I77" s="1"/>
      <c r="J77" s="1"/>
      <c r="K77" s="1"/>
      <c r="L77" s="1"/>
      <c r="M77" s="1"/>
      <c r="N77" s="1"/>
    </row>
    <row r="78" spans="1:14" ht="18.75" customHeight="1">
      <c r="A78" s="13"/>
      <c r="B78" s="13"/>
      <c r="C78" s="32"/>
      <c r="D78" s="13"/>
      <c r="E78" s="14"/>
      <c r="F78" s="14"/>
      <c r="G78" s="1"/>
      <c r="H78" s="1"/>
      <c r="I78" s="1"/>
      <c r="J78" s="1"/>
      <c r="K78" s="1"/>
      <c r="L78" s="1"/>
      <c r="M78" s="1"/>
      <c r="N78" s="1"/>
    </row>
    <row r="79" spans="1:14" ht="18.75" customHeight="1">
      <c r="A79" s="13"/>
      <c r="B79" s="13"/>
      <c r="C79" s="32"/>
      <c r="D79" s="13"/>
      <c r="E79" s="14"/>
      <c r="F79" s="14"/>
      <c r="G79" s="1"/>
      <c r="H79" s="1"/>
      <c r="I79" s="1"/>
      <c r="J79" s="1"/>
      <c r="K79" s="1"/>
      <c r="L79" s="1"/>
      <c r="M79" s="1"/>
      <c r="N79" s="1"/>
    </row>
    <row r="80" spans="1:14" ht="18.75" customHeight="1">
      <c r="A80" s="13"/>
      <c r="B80" s="13"/>
      <c r="C80" s="32"/>
      <c r="D80" s="13"/>
      <c r="E80" s="14"/>
      <c r="F80" s="14"/>
      <c r="G80" s="1"/>
      <c r="H80" s="1"/>
      <c r="I80" s="1"/>
      <c r="J80" s="1"/>
      <c r="K80" s="1"/>
      <c r="L80" s="1"/>
      <c r="M80" s="1"/>
      <c r="N80" s="1"/>
    </row>
    <row r="81" spans="1:14" ht="18.75" customHeight="1">
      <c r="A81" s="13"/>
      <c r="B81" s="13"/>
      <c r="C81" s="32"/>
      <c r="D81" s="13"/>
      <c r="E81" s="14"/>
      <c r="F81" s="14"/>
      <c r="G81" s="1"/>
      <c r="H81" s="1"/>
      <c r="I81" s="1"/>
      <c r="J81" s="1"/>
      <c r="K81" s="1"/>
      <c r="L81" s="1"/>
      <c r="M81" s="1"/>
      <c r="N81" s="1"/>
    </row>
    <row r="82" spans="1:14" ht="18.75" customHeight="1">
      <c r="A82" s="13"/>
      <c r="B82" s="13"/>
      <c r="C82" s="32"/>
      <c r="D82" s="13"/>
      <c r="E82" s="14"/>
      <c r="F82" s="14"/>
      <c r="G82" s="1"/>
      <c r="H82" s="1"/>
      <c r="I82" s="1"/>
      <c r="J82" s="1"/>
      <c r="K82" s="1"/>
      <c r="L82" s="1"/>
      <c r="M82" s="1"/>
      <c r="N82" s="1"/>
    </row>
    <row r="83" spans="1:14" ht="18.75" customHeight="1">
      <c r="A83" s="13"/>
      <c r="B83" s="13"/>
      <c r="C83" s="32"/>
      <c r="D83" s="13"/>
      <c r="E83" s="14"/>
      <c r="F83" s="14"/>
      <c r="G83" s="1"/>
      <c r="H83" s="1"/>
      <c r="I83" s="1"/>
      <c r="J83" s="1"/>
      <c r="K83" s="1"/>
      <c r="L83" s="1"/>
      <c r="M83" s="1"/>
      <c r="N83" s="1"/>
    </row>
    <row r="84" spans="1:14" ht="18.75" customHeight="1">
      <c r="A84" s="13"/>
      <c r="B84" s="13"/>
      <c r="C84" s="32"/>
      <c r="D84" s="13"/>
      <c r="E84" s="14"/>
      <c r="F84" s="14"/>
      <c r="G84" s="1"/>
      <c r="H84" s="1"/>
      <c r="I84" s="1"/>
      <c r="J84" s="1"/>
      <c r="K84" s="1"/>
      <c r="L84" s="1"/>
      <c r="M84" s="1"/>
      <c r="N84" s="1"/>
    </row>
    <row r="85" spans="1:14" ht="18.75" customHeight="1">
      <c r="A85" s="13"/>
      <c r="B85" s="13"/>
      <c r="C85" s="32"/>
      <c r="D85" s="13"/>
      <c r="E85" s="14"/>
      <c r="F85" s="14"/>
      <c r="G85" s="1"/>
      <c r="H85" s="1"/>
      <c r="I85" s="1"/>
      <c r="J85" s="1"/>
      <c r="K85" s="1"/>
      <c r="L85" s="1"/>
      <c r="M85" s="1"/>
      <c r="N85" s="1"/>
    </row>
    <row r="86" spans="1:14" ht="18.75" customHeight="1">
      <c r="A86" s="13"/>
      <c r="B86" s="13"/>
      <c r="C86" s="32"/>
      <c r="D86" s="13"/>
      <c r="E86" s="14"/>
      <c r="F86" s="14"/>
      <c r="G86" s="1"/>
      <c r="H86" s="1"/>
      <c r="I86" s="1"/>
      <c r="J86" s="1"/>
      <c r="K86" s="1"/>
      <c r="L86" s="1"/>
      <c r="M86" s="1"/>
      <c r="N86" s="1"/>
    </row>
    <row r="87" spans="1:14" ht="18.75" customHeight="1">
      <c r="A87" s="13"/>
      <c r="B87" s="13"/>
      <c r="C87" s="32"/>
      <c r="D87" s="13"/>
      <c r="E87" s="14"/>
      <c r="F87" s="14"/>
      <c r="G87" s="1"/>
      <c r="H87" s="1"/>
      <c r="I87" s="1"/>
      <c r="J87" s="1"/>
      <c r="K87" s="1"/>
      <c r="L87" s="1"/>
      <c r="M87" s="1"/>
      <c r="N87" s="1"/>
    </row>
    <row r="88" spans="1:14" ht="18.75" customHeight="1">
      <c r="A88" s="13"/>
      <c r="B88" s="13"/>
      <c r="C88" s="32"/>
      <c r="D88" s="13"/>
      <c r="E88" s="14"/>
      <c r="F88" s="14"/>
      <c r="G88" s="1"/>
      <c r="H88" s="1"/>
      <c r="I88" s="1"/>
      <c r="J88" s="1"/>
      <c r="K88" s="1"/>
      <c r="L88" s="1"/>
      <c r="M88" s="1"/>
      <c r="N88" s="1"/>
    </row>
    <row r="89" spans="1:14" ht="18.75" customHeight="1">
      <c r="A89" s="13"/>
      <c r="B89" s="13"/>
      <c r="C89" s="32"/>
      <c r="D89" s="13"/>
      <c r="E89" s="14"/>
      <c r="F89" s="14"/>
      <c r="G89" s="1"/>
      <c r="H89" s="1"/>
      <c r="I89" s="1"/>
      <c r="J89" s="1"/>
      <c r="K89" s="1"/>
      <c r="L89" s="1"/>
      <c r="M89" s="1"/>
      <c r="N89" s="1"/>
    </row>
    <row r="90" spans="1:14" ht="18.75" customHeight="1">
      <c r="A90" s="13"/>
      <c r="B90" s="13"/>
      <c r="C90" s="32"/>
      <c r="D90" s="13"/>
      <c r="E90" s="14"/>
      <c r="F90" s="14"/>
      <c r="G90" s="1"/>
      <c r="H90" s="1"/>
      <c r="I90" s="1"/>
      <c r="J90" s="1"/>
      <c r="K90" s="1"/>
      <c r="L90" s="1"/>
      <c r="M90" s="1"/>
      <c r="N90" s="1"/>
    </row>
    <row r="91" spans="1:14" ht="18.75" customHeight="1">
      <c r="A91" s="13"/>
      <c r="B91" s="13"/>
      <c r="C91" s="32"/>
      <c r="D91" s="13"/>
      <c r="E91" s="14"/>
      <c r="F91" s="14"/>
      <c r="G91" s="1"/>
      <c r="H91" s="1"/>
      <c r="I91" s="1"/>
      <c r="J91" s="1"/>
      <c r="K91" s="1"/>
      <c r="L91" s="1"/>
      <c r="M91" s="1"/>
      <c r="N91" s="1"/>
    </row>
    <row r="92" spans="1:14" ht="18.75" customHeight="1">
      <c r="A92" s="13"/>
      <c r="B92" s="13"/>
      <c r="C92" s="32"/>
      <c r="D92" s="13"/>
      <c r="E92" s="14"/>
      <c r="F92" s="14"/>
      <c r="G92" s="1"/>
      <c r="H92" s="1"/>
      <c r="I92" s="1"/>
      <c r="J92" s="1"/>
      <c r="K92" s="1"/>
      <c r="L92" s="1"/>
      <c r="M92" s="1"/>
      <c r="N92" s="1"/>
    </row>
    <row r="93" spans="1:14" ht="18.75" customHeight="1">
      <c r="A93" s="13"/>
      <c r="B93" s="13"/>
      <c r="C93" s="32"/>
      <c r="D93" s="13"/>
      <c r="E93" s="14"/>
      <c r="F93" s="14"/>
      <c r="G93" s="1"/>
      <c r="H93" s="1"/>
      <c r="I93" s="1"/>
      <c r="J93" s="1"/>
      <c r="K93" s="1"/>
      <c r="L93" s="1"/>
      <c r="M93" s="1"/>
      <c r="N93" s="1"/>
    </row>
    <row r="94" spans="1:14" ht="18.75" customHeight="1">
      <c r="A94" s="13"/>
      <c r="B94" s="13"/>
      <c r="C94" s="32"/>
      <c r="D94" s="13"/>
      <c r="E94" s="14"/>
      <c r="F94" s="14"/>
      <c r="G94" s="1"/>
      <c r="H94" s="1"/>
      <c r="I94" s="1"/>
      <c r="J94" s="1"/>
      <c r="K94" s="1"/>
      <c r="L94" s="1"/>
      <c r="M94" s="1"/>
      <c r="N94" s="1"/>
    </row>
    <row r="95" spans="1:14" ht="18.75" customHeight="1">
      <c r="A95" s="13"/>
      <c r="B95" s="13"/>
      <c r="C95" s="32"/>
      <c r="D95" s="13"/>
      <c r="E95" s="14"/>
      <c r="F95" s="14"/>
      <c r="G95" s="1"/>
      <c r="H95" s="1"/>
      <c r="I95" s="1"/>
      <c r="J95" s="1"/>
      <c r="K95" s="1"/>
      <c r="L95" s="1"/>
      <c r="M95" s="1"/>
      <c r="N95" s="1"/>
    </row>
    <row r="96" spans="1:14" ht="18.75" customHeight="1">
      <c r="A96" s="13"/>
      <c r="B96" s="13"/>
      <c r="C96" s="32"/>
      <c r="D96" s="13"/>
      <c r="E96" s="14"/>
      <c r="F96" s="14"/>
      <c r="G96" s="1"/>
      <c r="H96" s="1"/>
      <c r="I96" s="1"/>
      <c r="J96" s="1"/>
      <c r="K96" s="1"/>
      <c r="L96" s="1"/>
      <c r="M96" s="1"/>
      <c r="N96" s="1"/>
    </row>
    <row r="97" spans="1:14" ht="18.75" customHeight="1">
      <c r="A97" s="13"/>
      <c r="B97" s="13"/>
      <c r="C97" s="32"/>
      <c r="D97" s="13"/>
      <c r="E97" s="14"/>
      <c r="F97" s="14"/>
      <c r="G97" s="1"/>
      <c r="H97" s="1"/>
      <c r="I97" s="1"/>
      <c r="J97" s="1"/>
      <c r="K97" s="1"/>
      <c r="L97" s="1"/>
      <c r="M97" s="1"/>
      <c r="N97" s="1"/>
    </row>
    <row r="98" spans="1:14" ht="18.75" customHeight="1">
      <c r="A98" s="13"/>
      <c r="B98" s="13"/>
      <c r="C98" s="32"/>
      <c r="D98" s="13"/>
      <c r="E98" s="14"/>
      <c r="F98" s="14"/>
      <c r="G98" s="1"/>
      <c r="H98" s="1"/>
      <c r="I98" s="1"/>
      <c r="J98" s="1"/>
      <c r="K98" s="1"/>
      <c r="L98" s="1"/>
      <c r="M98" s="1"/>
      <c r="N98" s="1"/>
    </row>
    <row r="99" spans="1:14" ht="18.75" customHeight="1">
      <c r="A99" s="13"/>
      <c r="B99" s="13"/>
      <c r="C99" s="32"/>
      <c r="D99" s="13"/>
      <c r="E99" s="14"/>
      <c r="F99" s="14"/>
      <c r="G99" s="1"/>
      <c r="H99" s="1"/>
      <c r="I99" s="1"/>
      <c r="J99" s="1"/>
      <c r="K99" s="1"/>
      <c r="L99" s="1"/>
      <c r="M99" s="1"/>
      <c r="N99" s="1"/>
    </row>
    <row r="100" spans="1:14" ht="18.75" customHeight="1">
      <c r="A100" s="13"/>
      <c r="B100" s="13"/>
      <c r="C100" s="32"/>
      <c r="D100" s="13"/>
      <c r="E100" s="14"/>
      <c r="F100" s="14"/>
      <c r="G100" s="1"/>
      <c r="H100" s="1"/>
      <c r="I100" s="1"/>
      <c r="J100" s="1"/>
      <c r="K100" s="1"/>
      <c r="L100" s="1"/>
      <c r="M100" s="1"/>
      <c r="N100" s="1"/>
    </row>
    <row r="101" spans="1:14" ht="18.75" customHeight="1">
      <c r="A101" s="13"/>
      <c r="B101" s="13"/>
      <c r="C101" s="32"/>
      <c r="D101" s="13"/>
      <c r="E101" s="14"/>
      <c r="F101" s="14"/>
      <c r="G101" s="1"/>
      <c r="H101" s="1"/>
      <c r="I101" s="1"/>
      <c r="J101" s="1"/>
      <c r="K101" s="1"/>
      <c r="L101" s="1"/>
      <c r="M101" s="1"/>
      <c r="N101" s="1"/>
    </row>
    <row r="102" spans="1:14" ht="18.75" customHeight="1">
      <c r="A102" s="13"/>
      <c r="B102" s="13"/>
      <c r="C102" s="32"/>
      <c r="D102" s="13"/>
      <c r="E102" s="14"/>
      <c r="F102" s="14"/>
      <c r="G102" s="1"/>
      <c r="H102" s="1"/>
      <c r="I102" s="1"/>
      <c r="J102" s="1"/>
      <c r="K102" s="1"/>
      <c r="L102" s="1"/>
      <c r="M102" s="1"/>
      <c r="N102" s="1"/>
    </row>
    <row r="103" spans="1:14" ht="18.75" customHeight="1">
      <c r="A103" s="13"/>
      <c r="B103" s="13"/>
      <c r="C103" s="32"/>
      <c r="D103" s="13"/>
      <c r="E103" s="14"/>
      <c r="F103" s="14"/>
      <c r="G103" s="1"/>
      <c r="H103" s="1"/>
      <c r="I103" s="1"/>
      <c r="J103" s="1"/>
      <c r="K103" s="1"/>
      <c r="L103" s="1"/>
      <c r="M103" s="1"/>
      <c r="N103" s="1"/>
    </row>
    <row r="104" spans="1:14" ht="18.75" customHeight="1">
      <c r="A104" s="13"/>
      <c r="B104" s="13"/>
      <c r="C104" s="32"/>
      <c r="D104" s="13"/>
      <c r="E104" s="14"/>
      <c r="F104" s="14"/>
      <c r="G104" s="1"/>
      <c r="H104" s="1"/>
      <c r="I104" s="1"/>
      <c r="J104" s="1"/>
      <c r="K104" s="1"/>
      <c r="L104" s="1"/>
      <c r="M104" s="1"/>
      <c r="N104" s="1"/>
    </row>
    <row r="105" spans="1:14" ht="18.75" customHeight="1">
      <c r="A105" s="13"/>
      <c r="B105" s="13"/>
      <c r="C105" s="32"/>
      <c r="D105" s="13"/>
      <c r="E105" s="14"/>
      <c r="F105" s="14"/>
      <c r="G105" s="1"/>
      <c r="H105" s="1"/>
      <c r="I105" s="1"/>
      <c r="J105" s="1"/>
      <c r="K105" s="1"/>
      <c r="L105" s="1"/>
      <c r="M105" s="1"/>
      <c r="N105" s="1"/>
    </row>
    <row r="106" spans="1:14" ht="18.75" customHeight="1">
      <c r="A106" s="13"/>
      <c r="B106" s="13"/>
      <c r="C106" s="32"/>
      <c r="D106" s="13"/>
      <c r="E106" s="14"/>
      <c r="F106" s="14"/>
      <c r="G106" s="1"/>
      <c r="H106" s="1"/>
      <c r="I106" s="1"/>
      <c r="J106" s="1"/>
      <c r="K106" s="1"/>
      <c r="L106" s="1"/>
      <c r="M106" s="1"/>
      <c r="N106" s="1"/>
    </row>
    <row r="107" spans="1:14" ht="18.75" customHeight="1">
      <c r="A107" s="13"/>
      <c r="B107" s="13"/>
      <c r="C107" s="32"/>
      <c r="D107" s="13"/>
      <c r="E107" s="14"/>
      <c r="F107" s="14"/>
      <c r="G107" s="1"/>
      <c r="H107" s="1"/>
      <c r="I107" s="1"/>
      <c r="J107" s="1"/>
      <c r="K107" s="1"/>
      <c r="L107" s="1"/>
      <c r="M107" s="1"/>
      <c r="N107" s="1"/>
    </row>
    <row r="108" spans="1:14" ht="18.75" customHeight="1">
      <c r="A108" s="13"/>
      <c r="B108" s="13"/>
      <c r="C108" s="32"/>
      <c r="D108" s="13"/>
      <c r="E108" s="14"/>
      <c r="F108" s="14"/>
      <c r="G108" s="1"/>
      <c r="H108" s="1"/>
      <c r="I108" s="1"/>
      <c r="J108" s="1"/>
      <c r="K108" s="1"/>
      <c r="L108" s="1"/>
      <c r="M108" s="1"/>
      <c r="N108" s="1"/>
    </row>
    <row r="109" spans="1:14" ht="18.75" customHeight="1">
      <c r="A109" s="13"/>
      <c r="B109" s="13"/>
      <c r="C109" s="32"/>
      <c r="D109" s="13"/>
      <c r="E109" s="14"/>
      <c r="F109" s="14"/>
      <c r="G109" s="1"/>
      <c r="H109" s="1"/>
      <c r="I109" s="1"/>
      <c r="J109" s="1"/>
      <c r="K109" s="1"/>
      <c r="L109" s="1"/>
      <c r="M109" s="1"/>
      <c r="N109" s="1"/>
    </row>
    <row r="110" spans="1:14" ht="18.75" customHeight="1">
      <c r="A110" s="13"/>
      <c r="B110" s="13"/>
      <c r="C110" s="32"/>
      <c r="D110" s="13"/>
      <c r="E110" s="14"/>
      <c r="F110" s="14"/>
      <c r="G110" s="1"/>
      <c r="H110" s="1"/>
      <c r="I110" s="1"/>
      <c r="J110" s="1"/>
      <c r="K110" s="1"/>
      <c r="L110" s="1"/>
      <c r="M110" s="1"/>
      <c r="N110" s="1"/>
    </row>
    <row r="111" spans="1:14" ht="18.75" customHeight="1">
      <c r="A111" s="13"/>
      <c r="B111" s="13"/>
      <c r="C111" s="32"/>
      <c r="D111" s="13"/>
      <c r="E111" s="14"/>
      <c r="F111" s="14"/>
      <c r="G111" s="1"/>
      <c r="H111" s="1"/>
      <c r="I111" s="1"/>
      <c r="J111" s="1"/>
      <c r="K111" s="1"/>
      <c r="L111" s="1"/>
      <c r="M111" s="1"/>
      <c r="N111" s="1"/>
    </row>
    <row r="112" spans="1:14" ht="18.75" customHeight="1">
      <c r="A112" s="13"/>
      <c r="B112" s="13"/>
      <c r="C112" s="32"/>
      <c r="D112" s="13"/>
      <c r="E112" s="14"/>
      <c r="F112" s="14"/>
      <c r="G112" s="1"/>
      <c r="H112" s="1"/>
      <c r="I112" s="1"/>
      <c r="J112" s="1"/>
      <c r="K112" s="1"/>
      <c r="L112" s="1"/>
      <c r="M112" s="1"/>
      <c r="N112" s="1"/>
    </row>
    <row r="113" spans="1:14" ht="18.75" customHeight="1">
      <c r="A113" s="13"/>
      <c r="B113" s="13"/>
      <c r="C113" s="32"/>
      <c r="D113" s="13"/>
      <c r="E113" s="14"/>
      <c r="F113" s="14"/>
      <c r="G113" s="1"/>
      <c r="H113" s="1"/>
      <c r="I113" s="1"/>
      <c r="J113" s="1"/>
      <c r="K113" s="1"/>
      <c r="L113" s="1"/>
      <c r="M113" s="1"/>
      <c r="N113" s="1"/>
    </row>
    <row r="114" spans="1:14" ht="18.75" customHeight="1">
      <c r="A114" s="13"/>
      <c r="B114" s="13"/>
      <c r="C114" s="32"/>
      <c r="D114" s="13"/>
      <c r="E114" s="14"/>
      <c r="F114" s="14"/>
      <c r="G114" s="1"/>
      <c r="H114" s="1"/>
      <c r="I114" s="1"/>
      <c r="J114" s="1"/>
      <c r="K114" s="1"/>
      <c r="L114" s="1"/>
      <c r="M114" s="1"/>
      <c r="N114" s="1"/>
    </row>
    <row r="115" spans="1:14" ht="18.75" customHeight="1">
      <c r="A115" s="13"/>
      <c r="B115" s="13"/>
      <c r="C115" s="32"/>
      <c r="D115" s="13"/>
      <c r="E115" s="14"/>
      <c r="F115" s="14"/>
      <c r="G115" s="1"/>
      <c r="H115" s="1"/>
      <c r="I115" s="1"/>
      <c r="J115" s="1"/>
      <c r="K115" s="1"/>
      <c r="L115" s="1"/>
      <c r="M115" s="1"/>
      <c r="N115" s="1"/>
    </row>
    <row r="116" spans="1:14" ht="18.75" customHeight="1">
      <c r="A116" s="13"/>
      <c r="B116" s="13"/>
      <c r="C116" s="32"/>
      <c r="D116" s="13"/>
      <c r="E116" s="14"/>
      <c r="F116" s="14"/>
      <c r="G116" s="1"/>
      <c r="H116" s="1"/>
      <c r="I116" s="1"/>
      <c r="J116" s="1"/>
      <c r="K116" s="1"/>
      <c r="L116" s="1"/>
      <c r="M116" s="1"/>
      <c r="N116" s="1"/>
    </row>
    <row r="117" spans="1:14" ht="18.75" customHeight="1">
      <c r="A117" s="13"/>
      <c r="B117" s="13"/>
      <c r="C117" s="32"/>
      <c r="D117" s="13"/>
      <c r="E117" s="14"/>
      <c r="F117" s="14"/>
      <c r="G117" s="1"/>
      <c r="H117" s="1"/>
      <c r="I117" s="1"/>
      <c r="J117" s="1"/>
      <c r="K117" s="1"/>
      <c r="L117" s="1"/>
      <c r="M117" s="1"/>
      <c r="N117" s="1"/>
    </row>
    <row r="118" spans="1:14" ht="18.75" customHeight="1">
      <c r="A118" s="13"/>
      <c r="B118" s="13"/>
      <c r="C118" s="32"/>
      <c r="D118" s="13"/>
      <c r="E118" s="14"/>
      <c r="F118" s="14"/>
      <c r="G118" s="1"/>
      <c r="H118" s="1"/>
      <c r="I118" s="1"/>
      <c r="J118" s="1"/>
      <c r="K118" s="1"/>
      <c r="L118" s="1"/>
      <c r="M118" s="1"/>
      <c r="N118" s="1"/>
    </row>
    <row r="119" spans="1:14" ht="18.75" customHeight="1">
      <c r="A119" s="13"/>
      <c r="B119" s="13"/>
      <c r="C119" s="32"/>
      <c r="D119" s="13"/>
      <c r="E119" s="14"/>
      <c r="F119" s="14"/>
      <c r="G119" s="1"/>
      <c r="H119" s="1"/>
      <c r="I119" s="1"/>
      <c r="J119" s="1"/>
      <c r="K119" s="1"/>
      <c r="L119" s="1"/>
      <c r="M119" s="1"/>
      <c r="N119" s="1"/>
    </row>
    <row r="120" spans="1:14" ht="18.75" customHeight="1">
      <c r="A120" s="13"/>
      <c r="B120" s="13"/>
      <c r="C120" s="32"/>
      <c r="D120" s="13"/>
      <c r="E120" s="14"/>
      <c r="F120" s="14"/>
      <c r="G120" s="1"/>
      <c r="H120" s="1"/>
      <c r="I120" s="1"/>
      <c r="J120" s="1"/>
      <c r="K120" s="1"/>
      <c r="L120" s="1"/>
      <c r="M120" s="1"/>
      <c r="N120" s="1"/>
    </row>
    <row r="121" spans="1:14" ht="18.75" customHeight="1">
      <c r="A121" s="13"/>
      <c r="B121" s="13"/>
      <c r="C121" s="32"/>
      <c r="D121" s="13"/>
      <c r="E121" s="14"/>
      <c r="F121" s="14"/>
      <c r="G121" s="1"/>
      <c r="H121" s="1"/>
      <c r="I121" s="1"/>
      <c r="J121" s="1"/>
      <c r="K121" s="1"/>
      <c r="L121" s="1"/>
      <c r="M121" s="1"/>
      <c r="N121" s="1"/>
    </row>
    <row r="122" spans="1:14" ht="18.75" customHeight="1">
      <c r="A122" s="13"/>
      <c r="B122" s="13"/>
      <c r="C122" s="32"/>
      <c r="D122" s="13"/>
      <c r="E122" s="14"/>
      <c r="F122" s="14"/>
      <c r="G122" s="1"/>
      <c r="H122" s="1"/>
      <c r="I122" s="1"/>
      <c r="J122" s="1"/>
      <c r="K122" s="1"/>
      <c r="L122" s="1"/>
      <c r="M122" s="1"/>
      <c r="N122" s="1"/>
    </row>
    <row r="123" spans="1:14" ht="18.75" customHeight="1">
      <c r="A123" s="13"/>
      <c r="B123" s="13"/>
      <c r="C123" s="32"/>
      <c r="D123" s="13"/>
      <c r="E123" s="14"/>
      <c r="F123" s="14"/>
      <c r="G123" s="1"/>
      <c r="H123" s="1"/>
      <c r="I123" s="1"/>
      <c r="J123" s="1"/>
      <c r="K123" s="1"/>
      <c r="L123" s="1"/>
      <c r="M123" s="1"/>
      <c r="N123" s="1"/>
    </row>
    <row r="124" spans="1:14" ht="18.75" customHeight="1">
      <c r="A124" s="13"/>
      <c r="B124" s="13"/>
      <c r="C124" s="32"/>
      <c r="D124" s="13"/>
      <c r="E124" s="14"/>
      <c r="F124" s="14"/>
      <c r="G124" s="1"/>
      <c r="H124" s="1"/>
      <c r="I124" s="1"/>
      <c r="J124" s="1"/>
      <c r="K124" s="1"/>
      <c r="L124" s="1"/>
      <c r="M124" s="1"/>
      <c r="N124" s="1"/>
    </row>
    <row r="125" spans="1:14" ht="18.75" customHeight="1">
      <c r="A125" s="13"/>
      <c r="B125" s="13"/>
      <c r="C125" s="32"/>
      <c r="D125" s="13"/>
      <c r="E125" s="14"/>
      <c r="F125" s="14"/>
      <c r="G125" s="1"/>
      <c r="H125" s="1"/>
      <c r="I125" s="1"/>
      <c r="J125" s="1"/>
      <c r="K125" s="1"/>
      <c r="L125" s="1"/>
      <c r="M125" s="1"/>
      <c r="N125" s="1"/>
    </row>
    <row r="126" spans="1:14" ht="18.75" customHeight="1">
      <c r="A126" s="13"/>
      <c r="B126" s="13"/>
      <c r="C126" s="32"/>
      <c r="D126" s="13"/>
      <c r="E126" s="14"/>
      <c r="F126" s="14"/>
      <c r="G126" s="1"/>
      <c r="H126" s="1"/>
      <c r="I126" s="1"/>
      <c r="J126" s="1"/>
      <c r="K126" s="1"/>
      <c r="L126" s="1"/>
      <c r="M126" s="1"/>
      <c r="N126" s="1"/>
    </row>
    <row r="127" spans="1:14" ht="18.75" customHeight="1">
      <c r="A127" s="13"/>
      <c r="B127" s="13"/>
      <c r="C127" s="32"/>
      <c r="D127" s="13"/>
      <c r="E127" s="14"/>
      <c r="F127" s="14"/>
      <c r="G127" s="1"/>
      <c r="H127" s="1"/>
      <c r="I127" s="1"/>
      <c r="J127" s="1"/>
      <c r="K127" s="1"/>
      <c r="L127" s="1"/>
      <c r="M127" s="1"/>
      <c r="N127" s="1"/>
    </row>
    <row r="128" spans="1:14" ht="18.75" customHeight="1">
      <c r="A128" s="13"/>
      <c r="B128" s="13"/>
      <c r="C128" s="32"/>
      <c r="D128" s="13"/>
      <c r="E128" s="14"/>
      <c r="F128" s="14"/>
      <c r="G128" s="1"/>
      <c r="H128" s="1"/>
      <c r="I128" s="1"/>
      <c r="J128" s="1"/>
      <c r="K128" s="1"/>
      <c r="L128" s="1"/>
      <c r="M128" s="1"/>
      <c r="N128" s="1"/>
    </row>
    <row r="129" spans="1:14" ht="18.75" customHeight="1">
      <c r="A129" s="13"/>
      <c r="B129" s="13"/>
      <c r="C129" s="32"/>
      <c r="D129" s="13"/>
      <c r="E129" s="14"/>
      <c r="F129" s="14"/>
      <c r="G129" s="1"/>
      <c r="H129" s="1"/>
      <c r="I129" s="1"/>
      <c r="J129" s="1"/>
      <c r="K129" s="1"/>
      <c r="L129" s="1"/>
      <c r="M129" s="1"/>
      <c r="N129" s="1"/>
    </row>
    <row r="130" spans="1:14" ht="18.75" customHeight="1">
      <c r="A130" s="13"/>
      <c r="B130" s="13"/>
      <c r="C130" s="32"/>
      <c r="D130" s="13"/>
      <c r="E130" s="14"/>
      <c r="F130" s="14"/>
      <c r="G130" s="1"/>
      <c r="H130" s="1"/>
      <c r="I130" s="1"/>
      <c r="J130" s="1"/>
      <c r="K130" s="1"/>
      <c r="L130" s="1"/>
      <c r="M130" s="1"/>
      <c r="N130" s="1"/>
    </row>
    <row r="131" spans="1:14" ht="18.75" customHeight="1">
      <c r="A131" s="13"/>
      <c r="B131" s="13"/>
      <c r="C131" s="32"/>
      <c r="D131" s="13"/>
      <c r="E131" s="14"/>
      <c r="F131" s="14"/>
      <c r="G131" s="1"/>
      <c r="H131" s="1"/>
      <c r="I131" s="1"/>
      <c r="J131" s="1"/>
      <c r="K131" s="1"/>
      <c r="L131" s="1"/>
      <c r="M131" s="1"/>
      <c r="N131" s="1"/>
    </row>
    <row r="132" spans="1:14" ht="18.75" customHeight="1">
      <c r="A132" s="13"/>
      <c r="B132" s="13"/>
      <c r="C132" s="32"/>
      <c r="D132" s="13"/>
      <c r="E132" s="14"/>
      <c r="F132" s="14"/>
      <c r="G132" s="1"/>
      <c r="H132" s="1"/>
      <c r="I132" s="1"/>
      <c r="J132" s="1"/>
      <c r="K132" s="1"/>
      <c r="L132" s="1"/>
      <c r="M132" s="1"/>
      <c r="N132" s="1"/>
    </row>
    <row r="133" spans="1:14" ht="18.75" customHeight="1">
      <c r="A133" s="13"/>
      <c r="B133" s="13"/>
      <c r="C133" s="32"/>
      <c r="D133" s="13"/>
      <c r="E133" s="14"/>
      <c r="F133" s="14"/>
      <c r="G133" s="1"/>
      <c r="H133" s="1"/>
      <c r="I133" s="1"/>
      <c r="J133" s="1"/>
      <c r="K133" s="1"/>
      <c r="L133" s="1"/>
      <c r="M133" s="1"/>
      <c r="N133" s="1"/>
    </row>
    <row r="134" spans="1:14" ht="18.75" customHeight="1">
      <c r="A134" s="13"/>
      <c r="B134" s="13"/>
      <c r="C134" s="32"/>
      <c r="D134" s="13"/>
      <c r="E134" s="14"/>
      <c r="F134" s="14"/>
      <c r="G134" s="1"/>
      <c r="H134" s="1"/>
      <c r="I134" s="1"/>
      <c r="J134" s="1"/>
      <c r="K134" s="1"/>
      <c r="L134" s="1"/>
      <c r="M134" s="1"/>
      <c r="N134" s="1"/>
    </row>
    <row r="135" spans="1:14" ht="18.75" customHeight="1">
      <c r="A135" s="13"/>
      <c r="B135" s="13"/>
      <c r="C135" s="32"/>
      <c r="D135" s="13"/>
      <c r="E135" s="14"/>
      <c r="F135" s="14"/>
      <c r="G135" s="1"/>
      <c r="H135" s="1"/>
      <c r="I135" s="1"/>
      <c r="J135" s="1"/>
      <c r="K135" s="1"/>
      <c r="L135" s="1"/>
      <c r="M135" s="1"/>
      <c r="N135" s="1"/>
    </row>
    <row r="136" spans="1:14" ht="18.75" customHeight="1">
      <c r="A136" s="13"/>
      <c r="B136" s="13"/>
      <c r="C136" s="32"/>
      <c r="D136" s="13"/>
      <c r="E136" s="14"/>
      <c r="F136" s="14"/>
      <c r="G136" s="1"/>
      <c r="H136" s="1"/>
      <c r="I136" s="1"/>
      <c r="J136" s="1"/>
      <c r="K136" s="1"/>
      <c r="L136" s="1"/>
      <c r="M136" s="1"/>
      <c r="N136" s="1"/>
    </row>
    <row r="137" spans="1:14" ht="18.75" customHeight="1">
      <c r="A137" s="13"/>
      <c r="B137" s="13"/>
      <c r="C137" s="32"/>
      <c r="D137" s="13"/>
      <c r="E137" s="14"/>
      <c r="F137" s="14"/>
      <c r="G137" s="1"/>
      <c r="H137" s="1"/>
      <c r="I137" s="1"/>
      <c r="J137" s="1"/>
      <c r="K137" s="1"/>
      <c r="L137" s="1"/>
      <c r="M137" s="1"/>
      <c r="N137" s="1"/>
    </row>
    <row r="138" spans="1:14" ht="18.75" customHeight="1">
      <c r="A138" s="13"/>
      <c r="B138" s="13"/>
      <c r="C138" s="32"/>
      <c r="D138" s="13"/>
      <c r="E138" s="14"/>
      <c r="F138" s="14"/>
      <c r="G138" s="1"/>
      <c r="H138" s="1"/>
      <c r="I138" s="1"/>
      <c r="J138" s="1"/>
      <c r="K138" s="1"/>
      <c r="L138" s="1"/>
      <c r="M138" s="1"/>
      <c r="N138" s="1"/>
    </row>
    <row r="139" spans="1:14" ht="18.75" customHeight="1">
      <c r="A139" s="13"/>
      <c r="B139" s="13"/>
      <c r="C139" s="32"/>
      <c r="D139" s="13"/>
      <c r="E139" s="14"/>
      <c r="F139" s="14"/>
      <c r="G139" s="1"/>
      <c r="H139" s="1"/>
      <c r="I139" s="1"/>
      <c r="J139" s="1"/>
      <c r="K139" s="1"/>
      <c r="L139" s="1"/>
      <c r="M139" s="1"/>
      <c r="N139" s="1"/>
    </row>
    <row r="140" spans="1:14" ht="18.75" customHeight="1">
      <c r="A140" s="13"/>
      <c r="B140" s="13"/>
      <c r="C140" s="32"/>
      <c r="D140" s="13"/>
      <c r="E140" s="14"/>
      <c r="F140" s="14"/>
      <c r="G140" s="1"/>
      <c r="H140" s="1"/>
      <c r="I140" s="1"/>
      <c r="J140" s="1"/>
      <c r="K140" s="1"/>
      <c r="L140" s="1"/>
      <c r="M140" s="1"/>
      <c r="N140" s="1"/>
    </row>
    <row r="141" spans="1:14" ht="18.75" customHeight="1">
      <c r="A141" s="13"/>
      <c r="B141" s="13"/>
      <c r="C141" s="32"/>
      <c r="D141" s="13"/>
      <c r="E141" s="14"/>
      <c r="F141" s="14"/>
      <c r="G141" s="1"/>
      <c r="H141" s="1"/>
      <c r="I141" s="1"/>
      <c r="J141" s="1"/>
      <c r="K141" s="1"/>
      <c r="L141" s="1"/>
      <c r="M141" s="1"/>
      <c r="N141" s="1"/>
    </row>
    <row r="142" spans="1:14" ht="18.75" customHeight="1">
      <c r="A142" s="13"/>
      <c r="B142" s="13"/>
      <c r="C142" s="32"/>
      <c r="D142" s="13"/>
      <c r="E142" s="14"/>
      <c r="F142" s="14"/>
      <c r="G142" s="1"/>
      <c r="H142" s="1"/>
      <c r="I142" s="1"/>
      <c r="J142" s="1"/>
      <c r="K142" s="1"/>
      <c r="L142" s="1"/>
      <c r="M142" s="1"/>
      <c r="N142" s="1"/>
    </row>
    <row r="143" spans="1:14" ht="18.75" customHeight="1">
      <c r="A143" s="13"/>
      <c r="B143" s="13"/>
      <c r="C143" s="32"/>
      <c r="D143" s="13"/>
      <c r="E143" s="14"/>
      <c r="F143" s="14"/>
      <c r="G143" s="1"/>
      <c r="H143" s="1"/>
      <c r="I143" s="1"/>
      <c r="J143" s="1"/>
      <c r="K143" s="1"/>
      <c r="L143" s="1"/>
      <c r="M143" s="1"/>
      <c r="N143" s="1"/>
    </row>
    <row r="144" spans="1:14" ht="18.75" customHeight="1">
      <c r="A144" s="13"/>
      <c r="B144" s="13"/>
      <c r="C144" s="32"/>
      <c r="D144" s="13"/>
      <c r="E144" s="14"/>
      <c r="F144" s="14"/>
      <c r="G144" s="1"/>
      <c r="H144" s="1"/>
      <c r="I144" s="1"/>
      <c r="J144" s="1"/>
      <c r="K144" s="1"/>
      <c r="L144" s="1"/>
      <c r="M144" s="1"/>
      <c r="N144" s="1"/>
    </row>
    <row r="145" spans="1:14" ht="18.75" customHeight="1">
      <c r="A145" s="13"/>
      <c r="B145" s="13"/>
      <c r="C145" s="32"/>
      <c r="D145" s="13"/>
      <c r="E145" s="14"/>
      <c r="F145" s="14"/>
      <c r="G145" s="1"/>
      <c r="H145" s="1"/>
      <c r="I145" s="1"/>
      <c r="J145" s="1"/>
      <c r="K145" s="1"/>
      <c r="L145" s="1"/>
      <c r="M145" s="1"/>
      <c r="N145" s="1"/>
    </row>
    <row r="146" spans="1:14" ht="18.75" customHeight="1">
      <c r="A146" s="13"/>
      <c r="B146" s="13"/>
      <c r="C146" s="32"/>
      <c r="D146" s="13"/>
      <c r="E146" s="14"/>
      <c r="F146" s="14"/>
      <c r="G146" s="1"/>
      <c r="H146" s="1"/>
      <c r="I146" s="1"/>
      <c r="J146" s="1"/>
      <c r="K146" s="1"/>
      <c r="L146" s="1"/>
      <c r="M146" s="1"/>
      <c r="N146" s="1"/>
    </row>
    <row r="147" spans="1:14" ht="18.75" customHeight="1">
      <c r="A147" s="13"/>
      <c r="B147" s="13"/>
      <c r="C147" s="32"/>
      <c r="D147" s="13"/>
      <c r="E147" s="14"/>
      <c r="F147" s="14"/>
      <c r="G147" s="1"/>
      <c r="H147" s="1"/>
      <c r="I147" s="1"/>
      <c r="J147" s="1"/>
      <c r="K147" s="1"/>
      <c r="L147" s="1"/>
      <c r="M147" s="1"/>
      <c r="N147" s="1"/>
    </row>
    <row r="148" spans="1:14" ht="18.75" customHeight="1">
      <c r="A148" s="13"/>
      <c r="B148" s="13"/>
      <c r="C148" s="32"/>
      <c r="D148" s="13"/>
      <c r="E148" s="14"/>
      <c r="F148" s="14"/>
      <c r="G148" s="1"/>
      <c r="H148" s="1"/>
      <c r="I148" s="1"/>
      <c r="J148" s="1"/>
      <c r="K148" s="1"/>
      <c r="L148" s="1"/>
      <c r="M148" s="1"/>
      <c r="N148" s="1"/>
    </row>
    <row r="149" spans="1:14" ht="18.75" customHeight="1">
      <c r="A149" s="13"/>
      <c r="B149" s="13"/>
      <c r="C149" s="32"/>
      <c r="D149" s="13"/>
      <c r="E149" s="14"/>
      <c r="F149" s="14"/>
      <c r="G149" s="1"/>
      <c r="H149" s="1"/>
      <c r="I149" s="1"/>
      <c r="J149" s="1"/>
      <c r="K149" s="1"/>
      <c r="L149" s="1"/>
      <c r="M149" s="1"/>
      <c r="N149" s="1"/>
    </row>
    <row r="150" spans="1:14" ht="18.75" customHeight="1">
      <c r="A150" s="13"/>
      <c r="B150" s="13"/>
      <c r="C150" s="32"/>
      <c r="D150" s="13"/>
      <c r="E150" s="14"/>
      <c r="F150" s="14"/>
      <c r="G150" s="1"/>
      <c r="H150" s="1"/>
      <c r="I150" s="1"/>
      <c r="J150" s="1"/>
      <c r="K150" s="1"/>
      <c r="L150" s="1"/>
      <c r="M150" s="1"/>
      <c r="N150" s="1"/>
    </row>
    <row r="151" spans="1:14" ht="18.75" customHeight="1">
      <c r="A151" s="13"/>
      <c r="B151" s="13"/>
      <c r="C151" s="32"/>
      <c r="D151" s="13"/>
      <c r="E151" s="14"/>
      <c r="F151" s="14"/>
      <c r="G151" s="1"/>
      <c r="H151" s="1"/>
      <c r="I151" s="1"/>
      <c r="J151" s="1"/>
      <c r="K151" s="1"/>
      <c r="L151" s="1"/>
      <c r="M151" s="1"/>
      <c r="N151" s="1"/>
    </row>
    <row r="152" spans="1:14" ht="18.75" customHeight="1">
      <c r="A152" s="13"/>
      <c r="B152" s="13"/>
      <c r="C152" s="32"/>
      <c r="D152" s="13"/>
      <c r="E152" s="14"/>
      <c r="F152" s="14"/>
      <c r="G152" s="1"/>
      <c r="H152" s="1"/>
      <c r="I152" s="1"/>
      <c r="J152" s="1"/>
      <c r="K152" s="1"/>
      <c r="L152" s="1"/>
      <c r="M152" s="1"/>
      <c r="N152" s="1"/>
    </row>
    <row r="153" spans="1:14" ht="18.75" customHeight="1">
      <c r="A153" s="13"/>
      <c r="B153" s="13"/>
      <c r="C153" s="32"/>
      <c r="D153" s="13"/>
      <c r="E153" s="14"/>
      <c r="F153" s="14"/>
      <c r="G153" s="1"/>
      <c r="H153" s="1"/>
      <c r="I153" s="1"/>
      <c r="J153" s="1"/>
      <c r="K153" s="1"/>
      <c r="L153" s="1"/>
      <c r="M153" s="1"/>
      <c r="N153" s="1"/>
    </row>
    <row r="154" spans="1:14" ht="18.75" customHeight="1">
      <c r="A154" s="13"/>
      <c r="B154" s="13"/>
      <c r="C154" s="32"/>
      <c r="D154" s="13"/>
      <c r="E154" s="14"/>
      <c r="F154" s="14"/>
      <c r="G154" s="1"/>
      <c r="H154" s="1"/>
      <c r="I154" s="1"/>
      <c r="J154" s="1"/>
      <c r="K154" s="1"/>
      <c r="L154" s="1"/>
      <c r="M154" s="1"/>
      <c r="N154" s="1"/>
    </row>
    <row r="155" spans="1:14" ht="18.75" customHeight="1">
      <c r="A155" s="13"/>
      <c r="B155" s="13"/>
      <c r="C155" s="32"/>
      <c r="D155" s="13"/>
      <c r="E155" s="14"/>
      <c r="F155" s="14"/>
      <c r="G155" s="1"/>
      <c r="H155" s="1"/>
      <c r="I155" s="1"/>
      <c r="J155" s="1"/>
      <c r="K155" s="1"/>
      <c r="L155" s="1"/>
      <c r="M155" s="1"/>
      <c r="N155" s="1"/>
    </row>
    <row r="156" spans="1:14" ht="18.75" customHeight="1">
      <c r="A156" s="13"/>
      <c r="B156" s="13"/>
      <c r="C156" s="32"/>
      <c r="D156" s="13"/>
      <c r="E156" s="14"/>
      <c r="F156" s="14"/>
      <c r="G156" s="1"/>
      <c r="H156" s="1"/>
      <c r="I156" s="1"/>
      <c r="J156" s="1"/>
      <c r="K156" s="1"/>
      <c r="L156" s="1"/>
      <c r="M156" s="1"/>
      <c r="N156" s="1"/>
    </row>
    <row r="157" spans="1:14" ht="18.75" customHeight="1">
      <c r="A157" s="13"/>
      <c r="B157" s="13"/>
      <c r="C157" s="32"/>
      <c r="D157" s="13"/>
      <c r="E157" s="14"/>
      <c r="F157" s="14"/>
      <c r="G157" s="1"/>
      <c r="H157" s="1"/>
      <c r="I157" s="1"/>
      <c r="J157" s="1"/>
      <c r="K157" s="1"/>
      <c r="L157" s="1"/>
      <c r="M157" s="1"/>
      <c r="N157" s="1"/>
    </row>
    <row r="158" spans="1:14" ht="18.75" customHeight="1">
      <c r="A158" s="13"/>
      <c r="B158" s="13"/>
      <c r="C158" s="32"/>
      <c r="D158" s="13"/>
      <c r="E158" s="14"/>
      <c r="F158" s="14"/>
      <c r="G158" s="1"/>
      <c r="H158" s="1"/>
      <c r="I158" s="1"/>
      <c r="J158" s="1"/>
      <c r="K158" s="1"/>
      <c r="L158" s="1"/>
      <c r="M158" s="1"/>
      <c r="N158" s="1"/>
    </row>
    <row r="159" spans="1:14" ht="18.75" customHeight="1">
      <c r="A159" s="13"/>
      <c r="B159" s="13"/>
      <c r="C159" s="32"/>
      <c r="D159" s="13"/>
      <c r="E159" s="14"/>
      <c r="F159" s="14"/>
      <c r="G159" s="1"/>
      <c r="H159" s="1"/>
      <c r="I159" s="1"/>
      <c r="J159" s="1"/>
      <c r="K159" s="1"/>
      <c r="L159" s="1"/>
      <c r="M159" s="1"/>
      <c r="N159" s="1"/>
    </row>
    <row r="160" spans="1:14" ht="18.75" customHeight="1">
      <c r="A160" s="13"/>
      <c r="B160" s="13"/>
      <c r="C160" s="32"/>
      <c r="D160" s="13"/>
      <c r="E160" s="14"/>
      <c r="F160" s="14"/>
      <c r="G160" s="1"/>
      <c r="H160" s="1"/>
      <c r="I160" s="1"/>
      <c r="J160" s="1"/>
      <c r="K160" s="1"/>
      <c r="L160" s="1"/>
      <c r="M160" s="1"/>
      <c r="N160" s="1"/>
    </row>
    <row r="161" spans="1:14" ht="18.75" customHeight="1">
      <c r="A161" s="13"/>
      <c r="B161" s="13"/>
      <c r="C161" s="32"/>
      <c r="D161" s="13"/>
      <c r="E161" s="14"/>
      <c r="F161" s="14"/>
      <c r="G161" s="1"/>
      <c r="H161" s="1"/>
      <c r="I161" s="1"/>
      <c r="J161" s="1"/>
      <c r="K161" s="1"/>
      <c r="L161" s="1"/>
      <c r="M161" s="1"/>
      <c r="N161" s="1"/>
    </row>
    <row r="162" spans="1:14" ht="18.75" customHeight="1">
      <c r="A162" s="13"/>
      <c r="B162" s="13"/>
      <c r="C162" s="32"/>
      <c r="D162" s="13"/>
      <c r="E162" s="14"/>
      <c r="F162" s="14"/>
      <c r="G162" s="1"/>
      <c r="H162" s="1"/>
      <c r="I162" s="1"/>
      <c r="J162" s="1"/>
      <c r="K162" s="1"/>
      <c r="L162" s="1"/>
      <c r="M162" s="1"/>
      <c r="N162" s="1"/>
    </row>
    <row r="163" spans="1:14" ht="18.75" customHeight="1">
      <c r="A163" s="13"/>
      <c r="B163" s="13"/>
      <c r="C163" s="32"/>
      <c r="D163" s="13"/>
      <c r="E163" s="14"/>
      <c r="F163" s="14"/>
      <c r="G163" s="1"/>
      <c r="H163" s="1"/>
      <c r="I163" s="1"/>
      <c r="J163" s="1"/>
      <c r="K163" s="1"/>
      <c r="L163" s="1"/>
      <c r="M163" s="1"/>
      <c r="N163" s="1"/>
    </row>
    <row r="164" spans="1:14" ht="18.75" customHeight="1">
      <c r="A164" s="13"/>
      <c r="B164" s="13"/>
      <c r="C164" s="32"/>
      <c r="D164" s="13"/>
      <c r="E164" s="14"/>
      <c r="F164" s="14"/>
      <c r="G164" s="1"/>
      <c r="H164" s="1"/>
      <c r="I164" s="1"/>
      <c r="J164" s="1"/>
      <c r="K164" s="1"/>
      <c r="L164" s="1"/>
      <c r="M164" s="1"/>
      <c r="N164" s="1"/>
    </row>
    <row r="165" spans="1:14" ht="18.75" customHeight="1">
      <c r="A165" s="13"/>
      <c r="B165" s="13"/>
      <c r="C165" s="32"/>
      <c r="D165" s="13"/>
      <c r="E165" s="14"/>
      <c r="F165" s="14"/>
      <c r="G165" s="1"/>
      <c r="H165" s="1"/>
      <c r="I165" s="1"/>
      <c r="J165" s="1"/>
      <c r="K165" s="1"/>
      <c r="L165" s="1"/>
      <c r="M165" s="1"/>
      <c r="N165" s="1"/>
    </row>
    <row r="166" spans="1:14" ht="18.75" customHeight="1">
      <c r="A166" s="13"/>
      <c r="B166" s="13"/>
      <c r="C166" s="32"/>
      <c r="D166" s="13"/>
      <c r="E166" s="14"/>
      <c r="F166" s="14"/>
      <c r="G166" s="1"/>
      <c r="H166" s="1"/>
      <c r="I166" s="1"/>
      <c r="J166" s="1"/>
      <c r="K166" s="1"/>
      <c r="L166" s="1"/>
      <c r="M166" s="1"/>
      <c r="N166" s="1"/>
    </row>
    <row r="167" spans="1:14" ht="18.75" customHeight="1">
      <c r="A167" s="13"/>
      <c r="B167" s="13"/>
      <c r="C167" s="32"/>
      <c r="D167" s="13"/>
      <c r="E167" s="14"/>
      <c r="F167" s="14"/>
      <c r="G167" s="1"/>
      <c r="H167" s="1"/>
      <c r="I167" s="1"/>
      <c r="J167" s="1"/>
      <c r="K167" s="1"/>
      <c r="L167" s="1"/>
      <c r="M167" s="1"/>
      <c r="N167" s="1"/>
    </row>
    <row r="168" spans="1:14" ht="18.75" customHeight="1">
      <c r="A168" s="13"/>
      <c r="B168" s="13"/>
      <c r="C168" s="32"/>
      <c r="D168" s="13"/>
      <c r="E168" s="14"/>
      <c r="F168" s="14"/>
      <c r="G168" s="1"/>
      <c r="H168" s="1"/>
      <c r="I168" s="1"/>
      <c r="J168" s="1"/>
      <c r="K168" s="1"/>
      <c r="L168" s="1"/>
      <c r="M168" s="1"/>
      <c r="N168" s="1"/>
    </row>
    <row r="169" spans="1:14" ht="18.75" customHeight="1">
      <c r="A169" s="13"/>
      <c r="B169" s="13"/>
      <c r="C169" s="32"/>
      <c r="D169" s="13"/>
      <c r="E169" s="14"/>
      <c r="F169" s="14"/>
      <c r="G169" s="1"/>
      <c r="H169" s="1"/>
      <c r="I169" s="1"/>
      <c r="J169" s="1"/>
      <c r="K169" s="1"/>
      <c r="L169" s="1"/>
      <c r="M169" s="1"/>
      <c r="N169" s="1"/>
    </row>
    <row r="170" spans="1:14" ht="18.75" customHeight="1">
      <c r="A170" s="13"/>
      <c r="B170" s="13"/>
      <c r="C170" s="32"/>
      <c r="D170" s="13"/>
      <c r="E170" s="14"/>
      <c r="F170" s="14"/>
      <c r="G170" s="1"/>
      <c r="H170" s="1"/>
      <c r="I170" s="1"/>
      <c r="J170" s="1"/>
      <c r="K170" s="1"/>
      <c r="L170" s="1"/>
      <c r="M170" s="1"/>
      <c r="N170" s="1"/>
    </row>
    <row r="171" spans="1:14" ht="18.75" customHeight="1">
      <c r="A171" s="13"/>
      <c r="B171" s="13"/>
      <c r="C171" s="32"/>
      <c r="D171" s="13"/>
      <c r="E171" s="14"/>
      <c r="F171" s="14"/>
      <c r="G171" s="1"/>
      <c r="H171" s="1"/>
      <c r="I171" s="1"/>
      <c r="J171" s="1"/>
      <c r="K171" s="1"/>
      <c r="L171" s="1"/>
      <c r="M171" s="1"/>
      <c r="N171" s="1"/>
    </row>
    <row r="172" spans="1:14" ht="18.75" customHeight="1">
      <c r="A172" s="13"/>
      <c r="B172" s="13"/>
      <c r="C172" s="32"/>
      <c r="D172" s="13"/>
      <c r="E172" s="14"/>
      <c r="F172" s="14"/>
      <c r="G172" s="1"/>
      <c r="H172" s="1"/>
      <c r="I172" s="1"/>
      <c r="J172" s="1"/>
      <c r="K172" s="1"/>
      <c r="L172" s="1"/>
      <c r="M172" s="1"/>
      <c r="N172" s="1"/>
    </row>
    <row r="173" spans="1:14" ht="18.75" customHeight="1">
      <c r="A173" s="13"/>
      <c r="B173" s="13"/>
      <c r="C173" s="32"/>
      <c r="D173" s="13"/>
      <c r="E173" s="14"/>
      <c r="F173" s="14"/>
      <c r="G173" s="1"/>
      <c r="H173" s="1"/>
      <c r="I173" s="1"/>
      <c r="J173" s="1"/>
      <c r="K173" s="1"/>
      <c r="L173" s="1"/>
      <c r="M173" s="1"/>
      <c r="N173" s="1"/>
    </row>
    <row r="174" spans="1:14" ht="18.75" customHeight="1">
      <c r="A174" s="13"/>
      <c r="B174" s="13"/>
      <c r="C174" s="32"/>
      <c r="D174" s="13"/>
      <c r="E174" s="14"/>
      <c r="F174" s="14"/>
      <c r="G174" s="1"/>
      <c r="H174" s="1"/>
      <c r="I174" s="1"/>
      <c r="J174" s="1"/>
      <c r="K174" s="1"/>
      <c r="L174" s="1"/>
      <c r="M174" s="1"/>
      <c r="N174" s="1"/>
    </row>
    <row r="175" spans="1:14" ht="18.75" customHeight="1">
      <c r="A175" s="13"/>
      <c r="B175" s="13"/>
      <c r="C175" s="32"/>
      <c r="D175" s="13"/>
      <c r="E175" s="14"/>
      <c r="F175" s="14"/>
      <c r="G175" s="1"/>
      <c r="H175" s="1"/>
      <c r="I175" s="1"/>
      <c r="J175" s="1"/>
      <c r="K175" s="1"/>
      <c r="L175" s="1"/>
      <c r="M175" s="1"/>
      <c r="N175" s="1"/>
    </row>
    <row r="176" spans="1:14" ht="18.75" customHeight="1">
      <c r="A176" s="13"/>
      <c r="B176" s="13"/>
      <c r="C176" s="32"/>
      <c r="D176" s="13"/>
      <c r="E176" s="14"/>
      <c r="F176" s="14"/>
      <c r="G176" s="1"/>
      <c r="H176" s="1"/>
      <c r="I176" s="1"/>
      <c r="J176" s="1"/>
      <c r="K176" s="1"/>
      <c r="L176" s="1"/>
      <c r="M176" s="1"/>
      <c r="N176" s="1"/>
    </row>
    <row r="177" spans="1:14" ht="18.75" customHeight="1">
      <c r="A177" s="13"/>
      <c r="B177" s="13"/>
      <c r="C177" s="32"/>
      <c r="D177" s="13"/>
      <c r="E177" s="14"/>
      <c r="F177" s="14"/>
      <c r="G177" s="1"/>
      <c r="H177" s="1"/>
      <c r="I177" s="1"/>
      <c r="J177" s="1"/>
      <c r="K177" s="1"/>
      <c r="L177" s="1"/>
      <c r="M177" s="1"/>
      <c r="N177" s="1"/>
    </row>
    <row r="178" spans="1:14" ht="18.75" customHeight="1">
      <c r="A178" s="13"/>
      <c r="B178" s="13"/>
      <c r="C178" s="32"/>
      <c r="D178" s="13"/>
      <c r="E178" s="14"/>
      <c r="F178" s="14"/>
      <c r="G178" s="1"/>
      <c r="H178" s="1"/>
      <c r="I178" s="1"/>
      <c r="J178" s="1"/>
      <c r="K178" s="1"/>
      <c r="L178" s="1"/>
      <c r="M178" s="1"/>
      <c r="N178" s="1"/>
    </row>
    <row r="179" spans="1:14" ht="18.75" customHeight="1">
      <c r="A179" s="13"/>
      <c r="B179" s="13"/>
      <c r="C179" s="32"/>
      <c r="D179" s="13"/>
      <c r="E179" s="14"/>
      <c r="F179" s="14"/>
      <c r="G179" s="1"/>
      <c r="H179" s="1"/>
      <c r="I179" s="1"/>
      <c r="J179" s="1"/>
      <c r="K179" s="1"/>
      <c r="L179" s="1"/>
      <c r="M179" s="1"/>
      <c r="N179" s="1"/>
    </row>
    <row r="180" spans="1:14" ht="18.75" customHeight="1">
      <c r="A180" s="13"/>
      <c r="B180" s="13"/>
      <c r="C180" s="32"/>
      <c r="D180" s="13"/>
      <c r="E180" s="14"/>
      <c r="F180" s="14"/>
      <c r="G180" s="1"/>
      <c r="H180" s="1"/>
      <c r="I180" s="1"/>
      <c r="J180" s="1"/>
      <c r="K180" s="1"/>
      <c r="L180" s="1"/>
      <c r="M180" s="1"/>
      <c r="N180" s="1"/>
    </row>
    <row r="181" spans="1:14" ht="18.75" customHeight="1">
      <c r="A181" s="13"/>
      <c r="B181" s="13"/>
      <c r="C181" s="32"/>
      <c r="D181" s="13"/>
      <c r="E181" s="14"/>
      <c r="F181" s="14"/>
      <c r="G181" s="1"/>
      <c r="H181" s="1"/>
      <c r="I181" s="1"/>
      <c r="J181" s="1"/>
      <c r="K181" s="1"/>
      <c r="L181" s="1"/>
      <c r="M181" s="1"/>
      <c r="N181" s="1"/>
    </row>
    <row r="182" spans="1:14" ht="18.75" customHeight="1">
      <c r="A182" s="13"/>
      <c r="B182" s="13"/>
      <c r="C182" s="32"/>
      <c r="D182" s="13"/>
      <c r="E182" s="14"/>
      <c r="F182" s="14"/>
      <c r="G182" s="1"/>
      <c r="H182" s="1"/>
      <c r="I182" s="1"/>
      <c r="J182" s="1"/>
      <c r="K182" s="1"/>
      <c r="L182" s="1"/>
      <c r="M182" s="1"/>
      <c r="N182" s="1"/>
    </row>
    <row r="183" spans="1:14" ht="18.75" customHeight="1">
      <c r="A183" s="13"/>
      <c r="B183" s="13"/>
      <c r="C183" s="32"/>
      <c r="D183" s="13"/>
      <c r="E183" s="14"/>
      <c r="F183" s="14"/>
      <c r="G183" s="1"/>
      <c r="H183" s="1"/>
      <c r="I183" s="1"/>
      <c r="J183" s="1"/>
      <c r="K183" s="1"/>
      <c r="L183" s="1"/>
      <c r="M183" s="1"/>
      <c r="N183" s="1"/>
    </row>
    <row r="184" spans="1:14" ht="18.75" customHeight="1">
      <c r="A184" s="13"/>
      <c r="B184" s="13"/>
      <c r="C184" s="32"/>
      <c r="D184" s="13"/>
      <c r="E184" s="14"/>
      <c r="F184" s="14"/>
      <c r="G184" s="1"/>
      <c r="H184" s="1"/>
      <c r="I184" s="1"/>
      <c r="J184" s="1"/>
      <c r="K184" s="1"/>
      <c r="L184" s="1"/>
      <c r="M184" s="1"/>
      <c r="N184" s="1"/>
    </row>
    <row r="185" spans="1:14" ht="18.75" customHeight="1">
      <c r="A185" s="13"/>
      <c r="B185" s="13"/>
      <c r="C185" s="32"/>
      <c r="D185" s="13"/>
      <c r="E185" s="14"/>
      <c r="F185" s="14"/>
      <c r="G185" s="1"/>
      <c r="H185" s="1"/>
      <c r="I185" s="1"/>
      <c r="J185" s="1"/>
      <c r="K185" s="1"/>
      <c r="L185" s="1"/>
      <c r="M185" s="1"/>
      <c r="N185" s="1"/>
    </row>
    <row r="186" spans="1:14" ht="18.75" customHeight="1">
      <c r="A186" s="13"/>
      <c r="B186" s="13"/>
      <c r="C186" s="32"/>
      <c r="D186" s="13"/>
      <c r="E186" s="14"/>
      <c r="F186" s="14"/>
      <c r="G186" s="1"/>
      <c r="H186" s="1"/>
      <c r="I186" s="1"/>
      <c r="J186" s="1"/>
      <c r="K186" s="1"/>
      <c r="L186" s="1"/>
      <c r="M186" s="1"/>
      <c r="N186" s="1"/>
    </row>
    <row r="187" spans="1:14" ht="18.75" customHeight="1">
      <c r="A187" s="13"/>
      <c r="B187" s="13"/>
      <c r="C187" s="32"/>
      <c r="D187" s="13"/>
      <c r="E187" s="14"/>
      <c r="F187" s="14"/>
      <c r="G187" s="1"/>
      <c r="H187" s="1"/>
      <c r="I187" s="1"/>
      <c r="J187" s="1"/>
      <c r="K187" s="1"/>
      <c r="L187" s="1"/>
      <c r="M187" s="1"/>
      <c r="N187" s="1"/>
    </row>
    <row r="188" spans="1:14" ht="18.75" customHeight="1">
      <c r="A188" s="13"/>
      <c r="B188" s="13"/>
      <c r="C188" s="32"/>
      <c r="D188" s="13"/>
      <c r="E188" s="14"/>
      <c r="F188" s="14"/>
      <c r="G188" s="1"/>
      <c r="H188" s="1"/>
      <c r="I188" s="1"/>
      <c r="J188" s="1"/>
      <c r="K188" s="1"/>
      <c r="L188" s="1"/>
      <c r="M188" s="1"/>
      <c r="N188" s="1"/>
    </row>
    <row r="189" spans="1:14" ht="18.75" customHeight="1">
      <c r="A189" s="13"/>
      <c r="B189" s="13"/>
      <c r="C189" s="32"/>
      <c r="D189" s="13"/>
      <c r="E189" s="14"/>
      <c r="F189" s="14"/>
      <c r="G189" s="1"/>
      <c r="H189" s="1"/>
      <c r="I189" s="1"/>
      <c r="J189" s="1"/>
      <c r="K189" s="1"/>
      <c r="L189" s="1"/>
      <c r="M189" s="1"/>
      <c r="N189" s="1"/>
    </row>
    <row r="190" spans="1:14" ht="18.75" customHeight="1">
      <c r="A190" s="13"/>
      <c r="B190" s="13"/>
      <c r="C190" s="32"/>
      <c r="D190" s="13"/>
      <c r="E190" s="14"/>
      <c r="F190" s="14"/>
      <c r="G190" s="1"/>
      <c r="H190" s="1"/>
      <c r="I190" s="1"/>
      <c r="J190" s="1"/>
      <c r="K190" s="1"/>
      <c r="L190" s="1"/>
      <c r="M190" s="1"/>
      <c r="N190" s="1"/>
    </row>
    <row r="191" spans="1:14" ht="18.75" customHeight="1">
      <c r="A191" s="13"/>
      <c r="B191" s="13"/>
      <c r="C191" s="32"/>
      <c r="D191" s="13"/>
      <c r="E191" s="14"/>
      <c r="F191" s="14"/>
      <c r="G191" s="1"/>
      <c r="H191" s="1"/>
      <c r="I191" s="1"/>
      <c r="J191" s="1"/>
      <c r="K191" s="1"/>
      <c r="L191" s="1"/>
      <c r="M191" s="1"/>
      <c r="N191" s="1"/>
    </row>
    <row r="192" spans="1:14" ht="18.75" customHeight="1">
      <c r="A192" s="13"/>
      <c r="B192" s="13"/>
      <c r="C192" s="32"/>
      <c r="D192" s="13"/>
      <c r="E192" s="14"/>
      <c r="F192" s="14"/>
      <c r="G192" s="1"/>
      <c r="H192" s="1"/>
      <c r="I192" s="1"/>
      <c r="J192" s="1"/>
      <c r="K192" s="1"/>
      <c r="L192" s="1"/>
      <c r="M192" s="1"/>
      <c r="N192" s="1"/>
    </row>
    <row r="193" spans="1:14" ht="18.75" customHeight="1">
      <c r="A193" s="13"/>
      <c r="B193" s="13"/>
      <c r="C193" s="32"/>
      <c r="D193" s="13"/>
      <c r="E193" s="14"/>
      <c r="F193" s="14"/>
      <c r="G193" s="1"/>
      <c r="H193" s="1"/>
      <c r="I193" s="1"/>
      <c r="J193" s="1"/>
      <c r="K193" s="1"/>
      <c r="L193" s="1"/>
      <c r="M193" s="1"/>
      <c r="N193" s="1"/>
    </row>
    <row r="194" spans="1:14" ht="18.75" customHeight="1">
      <c r="A194" s="13"/>
      <c r="B194" s="13"/>
      <c r="C194" s="32"/>
      <c r="D194" s="13"/>
      <c r="E194" s="14"/>
      <c r="F194" s="14"/>
      <c r="G194" s="1"/>
      <c r="H194" s="1"/>
      <c r="I194" s="1"/>
      <c r="J194" s="1"/>
      <c r="K194" s="1"/>
      <c r="L194" s="1"/>
      <c r="M194" s="1"/>
      <c r="N194" s="1"/>
    </row>
    <row r="195" spans="1:14" ht="18.75" customHeight="1">
      <c r="A195" s="13"/>
      <c r="B195" s="13"/>
      <c r="C195" s="32"/>
      <c r="D195" s="13"/>
      <c r="E195" s="14"/>
      <c r="F195" s="14"/>
      <c r="G195" s="1"/>
      <c r="H195" s="1"/>
      <c r="I195" s="1"/>
      <c r="J195" s="1"/>
      <c r="K195" s="1"/>
      <c r="L195" s="1"/>
      <c r="M195" s="1"/>
      <c r="N195" s="1"/>
    </row>
    <row r="196" spans="1:14" ht="18.75" customHeight="1">
      <c r="A196" s="13"/>
      <c r="B196" s="13"/>
      <c r="C196" s="32"/>
      <c r="D196" s="13"/>
      <c r="E196" s="14"/>
      <c r="F196" s="14"/>
      <c r="G196" s="1"/>
      <c r="H196" s="1"/>
      <c r="I196" s="1"/>
      <c r="J196" s="1"/>
      <c r="K196" s="1"/>
      <c r="L196" s="1"/>
      <c r="M196" s="1"/>
      <c r="N196" s="1"/>
    </row>
    <row r="197" spans="1:14" ht="18.75" customHeight="1">
      <c r="A197" s="13"/>
      <c r="B197" s="13"/>
      <c r="C197" s="32"/>
      <c r="D197" s="13"/>
      <c r="E197" s="14"/>
      <c r="F197" s="14"/>
      <c r="G197" s="1"/>
      <c r="H197" s="1"/>
      <c r="I197" s="1"/>
      <c r="J197" s="1"/>
      <c r="K197" s="1"/>
      <c r="L197" s="1"/>
      <c r="M197" s="1"/>
      <c r="N197" s="1"/>
    </row>
    <row r="198" spans="1:14" ht="18.75" customHeight="1">
      <c r="A198" s="13"/>
      <c r="B198" s="13"/>
      <c r="C198" s="32"/>
      <c r="D198" s="13"/>
      <c r="E198" s="14"/>
      <c r="F198" s="14"/>
      <c r="G198" s="1"/>
      <c r="H198" s="1"/>
      <c r="I198" s="1"/>
      <c r="J198" s="1"/>
      <c r="K198" s="1"/>
      <c r="L198" s="1"/>
      <c r="M198" s="1"/>
      <c r="N198" s="1"/>
    </row>
    <row r="199" spans="1:14" ht="18.75" customHeight="1">
      <c r="A199" s="13"/>
      <c r="B199" s="13"/>
      <c r="C199" s="32"/>
      <c r="D199" s="13"/>
      <c r="E199" s="14"/>
      <c r="F199" s="14"/>
      <c r="G199" s="1"/>
      <c r="H199" s="1"/>
      <c r="I199" s="1"/>
      <c r="J199" s="1"/>
      <c r="K199" s="1"/>
      <c r="L199" s="1"/>
      <c r="M199" s="1"/>
      <c r="N199" s="1"/>
    </row>
    <row r="200" spans="1:14" ht="18.75" customHeight="1">
      <c r="A200" s="13"/>
      <c r="B200" s="13"/>
      <c r="C200" s="32"/>
      <c r="D200" s="13"/>
      <c r="E200" s="14"/>
      <c r="F200" s="14"/>
      <c r="G200" s="1"/>
      <c r="H200" s="1"/>
      <c r="I200" s="1"/>
      <c r="J200" s="1"/>
      <c r="K200" s="1"/>
      <c r="L200" s="1"/>
      <c r="M200" s="1"/>
      <c r="N200" s="1"/>
    </row>
    <row r="201" spans="1:14" ht="18.75" customHeight="1">
      <c r="A201" s="13"/>
      <c r="B201" s="13"/>
      <c r="C201" s="32"/>
      <c r="D201" s="13"/>
      <c r="E201" s="14"/>
      <c r="F201" s="14"/>
      <c r="G201" s="1"/>
      <c r="H201" s="1"/>
      <c r="I201" s="1"/>
      <c r="J201" s="1"/>
      <c r="K201" s="1"/>
      <c r="L201" s="1"/>
      <c r="M201" s="1"/>
      <c r="N201" s="1"/>
    </row>
    <row r="202" spans="1:14" ht="18.75" customHeight="1">
      <c r="A202" s="13"/>
      <c r="B202" s="13"/>
      <c r="C202" s="32"/>
      <c r="D202" s="13"/>
      <c r="E202" s="14"/>
      <c r="F202" s="14"/>
      <c r="G202" s="1"/>
      <c r="H202" s="1"/>
      <c r="I202" s="1"/>
      <c r="J202" s="1"/>
      <c r="K202" s="1"/>
      <c r="L202" s="1"/>
      <c r="M202" s="1"/>
      <c r="N202" s="1"/>
    </row>
    <row r="203" spans="1:14" ht="18.75" customHeight="1">
      <c r="A203" s="13"/>
      <c r="B203" s="13"/>
      <c r="C203" s="32"/>
      <c r="D203" s="13"/>
      <c r="E203" s="14"/>
      <c r="F203" s="14"/>
      <c r="G203" s="1"/>
      <c r="H203" s="1"/>
      <c r="I203" s="1"/>
      <c r="J203" s="1"/>
      <c r="K203" s="1"/>
      <c r="L203" s="1"/>
      <c r="M203" s="1"/>
      <c r="N203" s="1"/>
    </row>
    <row r="204" spans="1:14" ht="18.75" customHeight="1">
      <c r="A204" s="13"/>
      <c r="B204" s="13"/>
      <c r="C204" s="32"/>
      <c r="D204" s="13"/>
      <c r="E204" s="14"/>
      <c r="F204" s="14"/>
      <c r="G204" s="1"/>
      <c r="H204" s="1"/>
      <c r="I204" s="1"/>
      <c r="J204" s="1"/>
      <c r="K204" s="1"/>
      <c r="L204" s="1"/>
      <c r="M204" s="1"/>
      <c r="N204" s="1"/>
    </row>
    <row r="205" spans="1:14" ht="18.75" customHeight="1">
      <c r="A205" s="13"/>
      <c r="B205" s="13"/>
      <c r="C205" s="32"/>
      <c r="D205" s="13"/>
      <c r="E205" s="14"/>
      <c r="F205" s="14"/>
      <c r="G205" s="1"/>
      <c r="H205" s="1"/>
      <c r="I205" s="1"/>
      <c r="J205" s="1"/>
      <c r="K205" s="1"/>
      <c r="L205" s="1"/>
      <c r="M205" s="1"/>
      <c r="N205" s="1"/>
    </row>
    <row r="206" spans="1:14" ht="18.75" customHeight="1">
      <c r="A206" s="13"/>
      <c r="B206" s="13"/>
      <c r="C206" s="32"/>
      <c r="D206" s="13"/>
      <c r="E206" s="14"/>
      <c r="F206" s="14"/>
      <c r="G206" s="1"/>
      <c r="H206" s="1"/>
      <c r="I206" s="1"/>
      <c r="J206" s="1"/>
      <c r="K206" s="1"/>
      <c r="L206" s="1"/>
      <c r="M206" s="1"/>
      <c r="N206" s="1"/>
    </row>
    <row r="207" spans="1:14" ht="18.75" customHeight="1">
      <c r="A207" s="13"/>
      <c r="B207" s="13"/>
      <c r="C207" s="32"/>
      <c r="D207" s="13"/>
      <c r="E207" s="14"/>
      <c r="F207" s="14"/>
      <c r="G207" s="1"/>
      <c r="H207" s="1"/>
      <c r="I207" s="1"/>
      <c r="J207" s="1"/>
      <c r="K207" s="1"/>
      <c r="L207" s="1"/>
      <c r="M207" s="1"/>
      <c r="N207" s="1"/>
    </row>
    <row r="208" spans="1:14" ht="18.75" customHeight="1">
      <c r="A208" s="13"/>
      <c r="B208" s="13"/>
      <c r="C208" s="32"/>
      <c r="D208" s="13"/>
      <c r="E208" s="14"/>
      <c r="F208" s="14"/>
      <c r="G208" s="1"/>
      <c r="H208" s="1"/>
      <c r="I208" s="1"/>
      <c r="J208" s="1"/>
      <c r="K208" s="1"/>
      <c r="L208" s="1"/>
      <c r="M208" s="1"/>
      <c r="N208" s="1"/>
    </row>
    <row r="209" spans="1:14" ht="18.75" customHeight="1">
      <c r="A209" s="13"/>
      <c r="B209" s="13"/>
      <c r="C209" s="32"/>
      <c r="D209" s="13"/>
      <c r="E209" s="14"/>
      <c r="F209" s="14"/>
      <c r="G209" s="1"/>
      <c r="H209" s="1"/>
      <c r="I209" s="1"/>
      <c r="J209" s="1"/>
      <c r="K209" s="1"/>
      <c r="L209" s="1"/>
      <c r="M209" s="1"/>
      <c r="N209" s="1"/>
    </row>
    <row r="210" spans="1:14" ht="18.75" customHeight="1">
      <c r="A210" s="13"/>
      <c r="B210" s="13"/>
      <c r="C210" s="32"/>
      <c r="D210" s="13"/>
      <c r="E210" s="14"/>
      <c r="F210" s="14"/>
      <c r="G210" s="1"/>
      <c r="H210" s="1"/>
      <c r="I210" s="1"/>
      <c r="J210" s="1"/>
      <c r="K210" s="1"/>
      <c r="L210" s="1"/>
      <c r="M210" s="1"/>
      <c r="N210" s="1"/>
    </row>
    <row r="211" spans="1:14" ht="18.75" customHeight="1">
      <c r="A211" s="13"/>
      <c r="B211" s="13"/>
      <c r="C211" s="32"/>
      <c r="D211" s="13"/>
      <c r="E211" s="14"/>
      <c r="F211" s="14"/>
      <c r="G211" s="1"/>
      <c r="H211" s="1"/>
      <c r="I211" s="1"/>
      <c r="J211" s="1"/>
      <c r="K211" s="1"/>
      <c r="L211" s="1"/>
      <c r="M211" s="1"/>
      <c r="N211" s="1"/>
    </row>
    <row r="212" spans="1:14" ht="18.75" customHeight="1">
      <c r="A212" s="13"/>
      <c r="B212" s="13"/>
      <c r="C212" s="32"/>
      <c r="D212" s="13"/>
      <c r="E212" s="14"/>
      <c r="F212" s="14"/>
      <c r="G212" s="1"/>
      <c r="H212" s="1"/>
      <c r="I212" s="1"/>
      <c r="J212" s="1"/>
      <c r="K212" s="1"/>
      <c r="L212" s="1"/>
      <c r="M212" s="1"/>
      <c r="N212" s="1"/>
    </row>
    <row r="213" spans="1:14" ht="18.75" customHeight="1">
      <c r="A213" s="13"/>
      <c r="B213" s="13"/>
      <c r="C213" s="32"/>
      <c r="D213" s="13"/>
      <c r="E213" s="14"/>
      <c r="F213" s="14"/>
      <c r="G213" s="1"/>
      <c r="H213" s="1"/>
      <c r="I213" s="1"/>
      <c r="J213" s="1"/>
      <c r="K213" s="1"/>
      <c r="L213" s="1"/>
      <c r="M213" s="1"/>
      <c r="N213" s="1"/>
    </row>
    <row r="214" spans="1:14" ht="18.75" customHeight="1">
      <c r="A214" s="13"/>
      <c r="B214" s="13"/>
      <c r="C214" s="32"/>
      <c r="D214" s="13"/>
      <c r="E214" s="14"/>
      <c r="F214" s="14"/>
      <c r="G214" s="1"/>
      <c r="H214" s="1"/>
      <c r="I214" s="1"/>
      <c r="J214" s="1"/>
      <c r="K214" s="1"/>
      <c r="L214" s="1"/>
      <c r="M214" s="1"/>
      <c r="N214" s="1"/>
    </row>
    <row r="215" spans="1:14" ht="18.75" customHeight="1">
      <c r="A215" s="13"/>
      <c r="B215" s="13"/>
      <c r="C215" s="32"/>
      <c r="D215" s="13"/>
      <c r="E215" s="14"/>
      <c r="F215" s="14"/>
      <c r="G215" s="1"/>
      <c r="H215" s="1"/>
      <c r="I215" s="1"/>
      <c r="J215" s="1"/>
      <c r="K215" s="1"/>
      <c r="L215" s="1"/>
      <c r="M215" s="1"/>
      <c r="N215" s="1"/>
    </row>
    <row r="216" spans="1:14" ht="18.75" customHeight="1">
      <c r="A216" s="13"/>
      <c r="B216" s="13"/>
      <c r="C216" s="32"/>
      <c r="D216" s="13"/>
      <c r="E216" s="14"/>
      <c r="F216" s="14"/>
      <c r="G216" s="1"/>
      <c r="H216" s="1"/>
      <c r="I216" s="1"/>
      <c r="J216" s="1"/>
      <c r="K216" s="1"/>
      <c r="L216" s="1"/>
      <c r="M216" s="1"/>
      <c r="N216" s="1"/>
    </row>
    <row r="217" spans="1:14" ht="18.75" customHeight="1">
      <c r="A217" s="13"/>
      <c r="B217" s="13"/>
      <c r="C217" s="32"/>
      <c r="D217" s="13"/>
      <c r="E217" s="14"/>
      <c r="F217" s="14"/>
      <c r="G217" s="1"/>
      <c r="H217" s="1"/>
      <c r="I217" s="1"/>
      <c r="J217" s="1"/>
      <c r="K217" s="1"/>
      <c r="L217" s="1"/>
      <c r="M217" s="1"/>
      <c r="N217" s="1"/>
    </row>
    <row r="218" spans="1:14" ht="18.75" customHeight="1">
      <c r="A218" s="13"/>
      <c r="B218" s="13"/>
      <c r="C218" s="32"/>
      <c r="D218" s="13"/>
      <c r="E218" s="14"/>
      <c r="F218" s="14"/>
      <c r="G218" s="1"/>
      <c r="H218" s="1"/>
      <c r="I218" s="1"/>
      <c r="J218" s="1"/>
      <c r="K218" s="1"/>
      <c r="L218" s="1"/>
      <c r="M218" s="1"/>
      <c r="N218" s="1"/>
    </row>
    <row r="219" spans="1:14" ht="18.75" customHeight="1">
      <c r="A219" s="13"/>
      <c r="B219" s="13"/>
      <c r="C219" s="32"/>
      <c r="D219" s="13"/>
      <c r="E219" s="14"/>
      <c r="F219" s="14"/>
      <c r="G219" s="1"/>
      <c r="H219" s="1"/>
      <c r="I219" s="1"/>
      <c r="J219" s="1"/>
      <c r="K219" s="1"/>
      <c r="L219" s="1"/>
      <c r="M219" s="1"/>
      <c r="N219" s="1"/>
    </row>
    <row r="220" spans="1:14" ht="18.75" customHeight="1">
      <c r="A220" s="13"/>
      <c r="B220" s="13"/>
      <c r="C220" s="32"/>
      <c r="D220" s="13"/>
      <c r="E220" s="14"/>
      <c r="F220" s="14"/>
      <c r="G220" s="1"/>
      <c r="H220" s="1"/>
      <c r="I220" s="1"/>
      <c r="J220" s="1"/>
      <c r="K220" s="1"/>
      <c r="L220" s="1"/>
      <c r="M220" s="1"/>
      <c r="N220" s="1"/>
    </row>
    <row r="221" spans="1:14" ht="18.75" customHeight="1">
      <c r="A221" s="13"/>
      <c r="B221" s="13"/>
      <c r="C221" s="32"/>
      <c r="D221" s="13"/>
      <c r="E221" s="14"/>
      <c r="F221" s="14"/>
      <c r="G221" s="1"/>
      <c r="H221" s="1"/>
      <c r="I221" s="1"/>
      <c r="J221" s="1"/>
      <c r="K221" s="1"/>
      <c r="L221" s="1"/>
      <c r="M221" s="1"/>
      <c r="N221" s="1"/>
    </row>
    <row r="222" spans="1:14" ht="18.75" customHeight="1">
      <c r="A222" s="13"/>
      <c r="B222" s="13"/>
      <c r="C222" s="32"/>
      <c r="D222" s="13"/>
      <c r="E222" s="14"/>
      <c r="F222" s="14"/>
      <c r="G222" s="1"/>
      <c r="H222" s="1"/>
      <c r="I222" s="1"/>
      <c r="J222" s="1"/>
      <c r="K222" s="1"/>
      <c r="L222" s="1"/>
      <c r="M222" s="1"/>
      <c r="N222" s="1"/>
    </row>
    <row r="223" spans="1:14" ht="18.75" customHeight="1">
      <c r="A223" s="13"/>
      <c r="B223" s="13"/>
      <c r="C223" s="32"/>
      <c r="D223" s="13"/>
      <c r="E223" s="14"/>
      <c r="F223" s="14"/>
      <c r="G223" s="1"/>
      <c r="H223" s="1"/>
      <c r="I223" s="1"/>
      <c r="J223" s="1"/>
      <c r="K223" s="1"/>
      <c r="L223" s="1"/>
      <c r="M223" s="1"/>
      <c r="N223" s="1"/>
    </row>
    <row r="224" spans="1:14" ht="18.75" customHeight="1">
      <c r="A224" s="13"/>
      <c r="B224" s="13"/>
      <c r="C224" s="32"/>
      <c r="D224" s="13"/>
      <c r="E224" s="14"/>
      <c r="F224" s="14"/>
      <c r="G224" s="1"/>
      <c r="H224" s="1"/>
      <c r="I224" s="1"/>
      <c r="J224" s="1"/>
      <c r="K224" s="1"/>
      <c r="L224" s="1"/>
      <c r="M224" s="1"/>
      <c r="N224" s="1"/>
    </row>
    <row r="225" spans="1:14" ht="18.75" customHeight="1">
      <c r="A225" s="13"/>
      <c r="B225" s="13"/>
      <c r="C225" s="32"/>
      <c r="D225" s="13"/>
      <c r="E225" s="14"/>
      <c r="F225" s="14"/>
      <c r="G225" s="1"/>
      <c r="H225" s="1"/>
      <c r="I225" s="1"/>
      <c r="J225" s="1"/>
      <c r="K225" s="1"/>
      <c r="L225" s="1"/>
      <c r="M225" s="1"/>
      <c r="N225" s="1"/>
    </row>
    <row r="226" spans="1:14" ht="18.75" customHeight="1">
      <c r="A226" s="13"/>
      <c r="B226" s="13"/>
      <c r="C226" s="32"/>
      <c r="D226" s="13"/>
      <c r="E226" s="14"/>
      <c r="F226" s="14"/>
      <c r="G226" s="1"/>
      <c r="H226" s="1"/>
      <c r="I226" s="1"/>
      <c r="J226" s="1"/>
      <c r="K226" s="1"/>
      <c r="L226" s="1"/>
      <c r="M226" s="1"/>
      <c r="N226" s="1"/>
    </row>
    <row r="227" spans="1:14" ht="18.75" customHeight="1">
      <c r="A227" s="13"/>
      <c r="B227" s="13"/>
      <c r="C227" s="32"/>
      <c r="D227" s="13"/>
      <c r="E227" s="14"/>
      <c r="F227" s="14"/>
      <c r="G227" s="1"/>
      <c r="H227" s="1"/>
      <c r="I227" s="1"/>
      <c r="J227" s="1"/>
      <c r="K227" s="1"/>
      <c r="L227" s="1"/>
      <c r="M227" s="1"/>
      <c r="N227" s="1"/>
    </row>
    <row r="228" spans="1:14" ht="18.75" customHeight="1">
      <c r="A228" s="13"/>
      <c r="B228" s="13"/>
      <c r="C228" s="32"/>
      <c r="D228" s="13"/>
      <c r="E228" s="14"/>
      <c r="F228" s="14"/>
      <c r="G228" s="1"/>
      <c r="H228" s="1"/>
      <c r="I228" s="1"/>
      <c r="J228" s="1"/>
      <c r="K228" s="1"/>
      <c r="L228" s="1"/>
      <c r="M228" s="1"/>
      <c r="N228" s="1"/>
    </row>
    <row r="229" spans="1:14" ht="18.75" customHeight="1">
      <c r="A229" s="13"/>
      <c r="B229" s="13"/>
      <c r="C229" s="32"/>
      <c r="D229" s="13"/>
      <c r="E229" s="14"/>
      <c r="F229" s="14"/>
      <c r="G229" s="1"/>
      <c r="H229" s="1"/>
      <c r="I229" s="1"/>
      <c r="J229" s="1"/>
      <c r="K229" s="1"/>
      <c r="L229" s="1"/>
      <c r="M229" s="1"/>
      <c r="N229" s="1"/>
    </row>
    <row r="230" spans="1:14" ht="18.75" customHeight="1">
      <c r="A230" s="13"/>
      <c r="B230" s="13"/>
      <c r="C230" s="32"/>
      <c r="D230" s="13"/>
      <c r="E230" s="14"/>
      <c r="F230" s="14"/>
      <c r="G230" s="1"/>
      <c r="H230" s="1"/>
      <c r="I230" s="1"/>
      <c r="J230" s="1"/>
      <c r="K230" s="1"/>
      <c r="L230" s="1"/>
      <c r="M230" s="1"/>
      <c r="N230" s="1"/>
    </row>
    <row r="231" spans="1:14" ht="18.75" customHeight="1">
      <c r="A231" s="13"/>
      <c r="B231" s="13"/>
      <c r="C231" s="32"/>
      <c r="D231" s="13"/>
      <c r="E231" s="14"/>
      <c r="F231" s="14"/>
      <c r="G231" s="1"/>
      <c r="H231" s="1"/>
      <c r="I231" s="1"/>
      <c r="J231" s="1"/>
      <c r="K231" s="1"/>
      <c r="L231" s="1"/>
      <c r="M231" s="1"/>
      <c r="N231" s="1"/>
    </row>
    <row r="232" spans="1:14" ht="18.75" customHeight="1">
      <c r="A232" s="13"/>
      <c r="B232" s="13"/>
      <c r="C232" s="32"/>
      <c r="D232" s="13"/>
      <c r="E232" s="14"/>
      <c r="F232" s="14"/>
      <c r="G232" s="1"/>
      <c r="H232" s="1"/>
      <c r="I232" s="1"/>
      <c r="J232" s="1"/>
      <c r="K232" s="1"/>
      <c r="L232" s="1"/>
      <c r="M232" s="1"/>
      <c r="N232" s="1"/>
    </row>
    <row r="233" spans="1:14" ht="18.75" customHeight="1">
      <c r="A233" s="13"/>
      <c r="B233" s="13"/>
      <c r="C233" s="32"/>
      <c r="D233" s="13"/>
      <c r="E233" s="14"/>
      <c r="F233" s="14"/>
      <c r="G233" s="1"/>
      <c r="H233" s="1"/>
      <c r="I233" s="1"/>
      <c r="J233" s="1"/>
      <c r="K233" s="1"/>
      <c r="L233" s="1"/>
      <c r="M233" s="1"/>
      <c r="N233" s="1"/>
    </row>
    <row r="234" spans="1:14" ht="18.75" customHeight="1">
      <c r="A234" s="13"/>
      <c r="B234" s="13"/>
      <c r="C234" s="32"/>
      <c r="D234" s="13"/>
      <c r="E234" s="14"/>
      <c r="F234" s="14"/>
      <c r="G234" s="1"/>
      <c r="H234" s="1"/>
      <c r="I234" s="1"/>
      <c r="J234" s="1"/>
      <c r="K234" s="1"/>
      <c r="L234" s="1"/>
      <c r="M234" s="1"/>
      <c r="N234" s="1"/>
    </row>
    <row r="235" spans="1:14" ht="18.75" customHeight="1">
      <c r="A235" s="13"/>
      <c r="B235" s="13"/>
      <c r="C235" s="32"/>
      <c r="D235" s="13"/>
      <c r="E235" s="14"/>
      <c r="F235" s="14"/>
      <c r="G235" s="1"/>
      <c r="H235" s="1"/>
      <c r="I235" s="1"/>
      <c r="J235" s="1"/>
      <c r="K235" s="1"/>
      <c r="L235" s="1"/>
      <c r="M235" s="1"/>
      <c r="N235" s="1"/>
    </row>
    <row r="236" spans="1:14" ht="18.75" customHeight="1">
      <c r="A236" s="13"/>
      <c r="B236" s="13"/>
      <c r="C236" s="32"/>
      <c r="D236" s="13"/>
      <c r="E236" s="14"/>
      <c r="F236" s="14"/>
      <c r="G236" s="1"/>
      <c r="H236" s="1"/>
      <c r="I236" s="1"/>
      <c r="J236" s="1"/>
      <c r="K236" s="1"/>
      <c r="L236" s="1"/>
      <c r="M236" s="1"/>
      <c r="N236" s="1"/>
    </row>
    <row r="237" spans="1:14" ht="18.75" customHeight="1">
      <c r="A237" s="13"/>
      <c r="B237" s="13"/>
      <c r="C237" s="32"/>
      <c r="D237" s="13"/>
      <c r="E237" s="14"/>
      <c r="F237" s="14"/>
      <c r="G237" s="1"/>
      <c r="H237" s="1"/>
      <c r="I237" s="1"/>
      <c r="J237" s="1"/>
      <c r="K237" s="1"/>
      <c r="L237" s="1"/>
      <c r="M237" s="1"/>
      <c r="N237" s="1"/>
    </row>
    <row r="238" spans="1:14" ht="18.75" customHeight="1">
      <c r="A238" s="13"/>
      <c r="B238" s="13"/>
      <c r="C238" s="32"/>
      <c r="D238" s="13"/>
      <c r="E238" s="14"/>
      <c r="F238" s="14"/>
      <c r="G238" s="1"/>
      <c r="H238" s="1"/>
      <c r="I238" s="1"/>
      <c r="J238" s="1"/>
      <c r="K238" s="1"/>
      <c r="L238" s="1"/>
      <c r="M238" s="1"/>
      <c r="N238" s="1"/>
    </row>
    <row r="239" spans="1:14" ht="18.75" customHeight="1">
      <c r="A239" s="13"/>
      <c r="B239" s="13"/>
      <c r="C239" s="32"/>
      <c r="D239" s="13"/>
      <c r="E239" s="14"/>
      <c r="F239" s="14"/>
      <c r="G239" s="1"/>
      <c r="H239" s="1"/>
      <c r="I239" s="1"/>
      <c r="J239" s="1"/>
      <c r="K239" s="1"/>
      <c r="L239" s="1"/>
      <c r="M239" s="1"/>
      <c r="N239" s="1"/>
    </row>
    <row r="240" spans="1:14" ht="18.75" customHeight="1">
      <c r="A240" s="13"/>
      <c r="B240" s="13"/>
      <c r="C240" s="32"/>
      <c r="D240" s="13"/>
      <c r="E240" s="14"/>
      <c r="F240" s="14"/>
      <c r="G240" s="1"/>
      <c r="H240" s="1"/>
      <c r="I240" s="1"/>
      <c r="J240" s="1"/>
      <c r="K240" s="1"/>
      <c r="L240" s="1"/>
      <c r="M240" s="1"/>
      <c r="N240" s="1"/>
    </row>
    <row r="241" spans="1:14" ht="18.75" customHeight="1">
      <c r="A241" s="13"/>
      <c r="B241" s="13"/>
      <c r="C241" s="32"/>
      <c r="D241" s="13"/>
      <c r="E241" s="14"/>
      <c r="F241" s="14"/>
      <c r="G241" s="1"/>
      <c r="H241" s="1"/>
      <c r="I241" s="1"/>
      <c r="J241" s="1"/>
      <c r="K241" s="1"/>
      <c r="L241" s="1"/>
      <c r="M241" s="1"/>
      <c r="N241" s="1"/>
    </row>
    <row r="242" spans="1:14" ht="18.75" customHeight="1">
      <c r="A242" s="13"/>
      <c r="B242" s="13"/>
      <c r="C242" s="32"/>
      <c r="D242" s="13"/>
      <c r="E242" s="14"/>
      <c r="F242" s="14"/>
      <c r="G242" s="1"/>
      <c r="H242" s="1"/>
      <c r="I242" s="1"/>
      <c r="J242" s="1"/>
      <c r="K242" s="1"/>
      <c r="L242" s="1"/>
      <c r="M242" s="1"/>
      <c r="N242" s="1"/>
    </row>
    <row r="243" spans="1:14" ht="18.75" customHeight="1">
      <c r="A243" s="13"/>
      <c r="B243" s="13"/>
      <c r="C243" s="32"/>
      <c r="D243" s="13"/>
      <c r="E243" s="14"/>
      <c r="F243" s="14"/>
      <c r="G243" s="1"/>
      <c r="H243" s="1"/>
      <c r="I243" s="1"/>
      <c r="J243" s="1"/>
      <c r="K243" s="1"/>
      <c r="L243" s="1"/>
      <c r="M243" s="1"/>
      <c r="N243" s="1"/>
    </row>
    <row r="244" spans="1:14" ht="18.75" customHeight="1">
      <c r="A244" s="13"/>
      <c r="B244" s="13"/>
      <c r="C244" s="32"/>
      <c r="D244" s="13"/>
      <c r="E244" s="14"/>
      <c r="F244" s="14"/>
      <c r="G244" s="1"/>
      <c r="H244" s="1"/>
      <c r="I244" s="1"/>
      <c r="J244" s="1"/>
      <c r="K244" s="1"/>
      <c r="L244" s="1"/>
      <c r="M244" s="1"/>
      <c r="N244" s="1"/>
    </row>
    <row r="245" spans="1:14" ht="18.75" customHeight="1">
      <c r="A245" s="13"/>
      <c r="B245" s="13"/>
      <c r="C245" s="32"/>
      <c r="D245" s="13"/>
      <c r="E245" s="14"/>
      <c r="F245" s="14"/>
      <c r="G245" s="1"/>
      <c r="H245" s="1"/>
      <c r="I245" s="1"/>
      <c r="J245" s="1"/>
      <c r="K245" s="1"/>
      <c r="L245" s="1"/>
      <c r="M245" s="1"/>
      <c r="N245" s="1"/>
    </row>
    <row r="246" spans="1:14" ht="18.75" customHeight="1">
      <c r="A246" s="13"/>
      <c r="B246" s="13"/>
      <c r="C246" s="32"/>
      <c r="D246" s="13"/>
      <c r="E246" s="14"/>
      <c r="F246" s="14"/>
      <c r="G246" s="1"/>
      <c r="H246" s="1"/>
      <c r="I246" s="1"/>
      <c r="J246" s="1"/>
      <c r="K246" s="1"/>
      <c r="L246" s="1"/>
      <c r="M246" s="1"/>
      <c r="N246" s="1"/>
    </row>
    <row r="247" spans="1:14" ht="18.75" customHeight="1">
      <c r="A247" s="13"/>
      <c r="B247" s="13"/>
      <c r="C247" s="32"/>
      <c r="D247" s="13"/>
      <c r="E247" s="14"/>
      <c r="F247" s="14"/>
      <c r="G247" s="1"/>
      <c r="H247" s="1"/>
      <c r="I247" s="1"/>
      <c r="J247" s="1"/>
      <c r="K247" s="1"/>
      <c r="L247" s="1"/>
      <c r="M247" s="1"/>
      <c r="N247" s="1"/>
    </row>
    <row r="248" spans="1:14" ht="18.75" customHeight="1">
      <c r="A248" s="13"/>
      <c r="B248" s="13"/>
      <c r="C248" s="32"/>
      <c r="D248" s="13"/>
      <c r="E248" s="14"/>
      <c r="F248" s="14"/>
      <c r="G248" s="1"/>
      <c r="H248" s="1"/>
      <c r="I248" s="1"/>
      <c r="J248" s="1"/>
      <c r="K248" s="1"/>
      <c r="L248" s="1"/>
      <c r="M248" s="1"/>
      <c r="N248" s="1"/>
    </row>
    <row r="249" spans="1:14" ht="18.75" customHeight="1">
      <c r="A249" s="13"/>
      <c r="B249" s="13"/>
      <c r="C249" s="32"/>
      <c r="D249" s="13"/>
      <c r="E249" s="14"/>
      <c r="F249" s="14"/>
      <c r="G249" s="1"/>
      <c r="H249" s="1"/>
      <c r="I249" s="1"/>
      <c r="J249" s="1"/>
      <c r="K249" s="1"/>
      <c r="L249" s="1"/>
      <c r="M249" s="1"/>
      <c r="N249" s="1"/>
    </row>
    <row r="250" spans="1:14" ht="18.75" customHeight="1">
      <c r="A250" s="13"/>
      <c r="B250" s="13"/>
      <c r="C250" s="32"/>
      <c r="D250" s="13"/>
      <c r="E250" s="14"/>
      <c r="F250" s="14"/>
      <c r="G250" s="1"/>
      <c r="H250" s="1"/>
      <c r="I250" s="1"/>
      <c r="J250" s="1"/>
      <c r="K250" s="1"/>
      <c r="L250" s="1"/>
      <c r="M250" s="1"/>
      <c r="N250" s="1"/>
    </row>
    <row r="251" spans="1:14" ht="18.75" customHeight="1">
      <c r="A251" s="13"/>
      <c r="B251" s="13"/>
      <c r="C251" s="32"/>
      <c r="D251" s="13"/>
      <c r="E251" s="14"/>
      <c r="F251" s="14"/>
      <c r="G251" s="1"/>
      <c r="H251" s="1"/>
      <c r="I251" s="1"/>
      <c r="J251" s="1"/>
      <c r="K251" s="1"/>
      <c r="L251" s="1"/>
      <c r="M251" s="1"/>
      <c r="N251" s="1"/>
    </row>
    <row r="252" spans="1:14" ht="18.75" customHeight="1">
      <c r="A252" s="13"/>
      <c r="B252" s="13"/>
      <c r="C252" s="32"/>
      <c r="D252" s="13"/>
      <c r="E252" s="14"/>
      <c r="F252" s="14"/>
      <c r="G252" s="1"/>
      <c r="H252" s="1"/>
      <c r="I252" s="1"/>
      <c r="J252" s="1"/>
      <c r="K252" s="1"/>
      <c r="L252" s="1"/>
      <c r="M252" s="1"/>
      <c r="N252" s="1"/>
    </row>
    <row r="253" spans="1:14" ht="18.75" customHeight="1">
      <c r="A253" s="13"/>
      <c r="B253" s="13"/>
      <c r="C253" s="32"/>
      <c r="D253" s="13"/>
      <c r="E253" s="14"/>
      <c r="F253" s="14"/>
      <c r="G253" s="1"/>
      <c r="H253" s="1"/>
      <c r="I253" s="1"/>
      <c r="J253" s="1"/>
      <c r="K253" s="1"/>
      <c r="L253" s="1"/>
      <c r="M253" s="1"/>
      <c r="N253" s="1"/>
    </row>
    <row r="254" spans="1:14" ht="18.75" customHeight="1">
      <c r="A254" s="13"/>
      <c r="B254" s="13"/>
      <c r="C254" s="32"/>
      <c r="D254" s="13"/>
      <c r="E254" s="14"/>
      <c r="F254" s="14"/>
      <c r="G254" s="1"/>
      <c r="H254" s="1"/>
      <c r="I254" s="1"/>
      <c r="J254" s="1"/>
      <c r="K254" s="1"/>
      <c r="L254" s="1"/>
      <c r="M254" s="1"/>
      <c r="N254" s="1"/>
    </row>
    <row r="255" spans="1:14" ht="18.75" customHeight="1">
      <c r="A255" s="13"/>
      <c r="B255" s="13"/>
      <c r="C255" s="32"/>
      <c r="D255" s="13"/>
      <c r="E255" s="14"/>
      <c r="F255" s="14"/>
      <c r="G255" s="1"/>
      <c r="H255" s="1"/>
      <c r="I255" s="1"/>
      <c r="J255" s="1"/>
      <c r="K255" s="1"/>
      <c r="L255" s="1"/>
      <c r="M255" s="1"/>
      <c r="N255" s="1"/>
    </row>
    <row r="256" spans="1:14" ht="18.75" customHeight="1">
      <c r="A256" s="13"/>
      <c r="B256" s="13"/>
      <c r="C256" s="32"/>
      <c r="D256" s="13"/>
      <c r="E256" s="14"/>
      <c r="F256" s="14"/>
      <c r="G256" s="1"/>
      <c r="H256" s="1"/>
      <c r="I256" s="1"/>
      <c r="J256" s="1"/>
      <c r="K256" s="1"/>
      <c r="L256" s="1"/>
      <c r="M256" s="1"/>
      <c r="N256" s="1"/>
    </row>
    <row r="257" spans="1:14" ht="18.75" customHeight="1">
      <c r="A257" s="13"/>
      <c r="B257" s="13"/>
      <c r="C257" s="32"/>
      <c r="D257" s="13"/>
      <c r="E257" s="14"/>
      <c r="F257" s="14"/>
      <c r="G257" s="1"/>
      <c r="H257" s="1"/>
      <c r="I257" s="1"/>
      <c r="J257" s="1"/>
      <c r="K257" s="1"/>
      <c r="L257" s="1"/>
      <c r="M257" s="1"/>
      <c r="N257" s="1"/>
    </row>
    <row r="258" spans="1:14" ht="18.75" customHeight="1">
      <c r="A258" s="13"/>
      <c r="B258" s="13"/>
      <c r="C258" s="32"/>
      <c r="D258" s="13"/>
      <c r="E258" s="14"/>
      <c r="F258" s="14"/>
      <c r="G258" s="1"/>
      <c r="H258" s="1"/>
      <c r="I258" s="1"/>
      <c r="J258" s="1"/>
      <c r="K258" s="1"/>
      <c r="L258" s="1"/>
      <c r="M258" s="1"/>
      <c r="N258" s="1"/>
    </row>
    <row r="259" spans="1:14" ht="18.75" customHeight="1">
      <c r="A259" s="13"/>
      <c r="B259" s="13"/>
      <c r="C259" s="32"/>
      <c r="D259" s="13"/>
      <c r="E259" s="14"/>
      <c r="F259" s="14"/>
      <c r="G259" s="1"/>
      <c r="H259" s="1"/>
      <c r="I259" s="1"/>
      <c r="J259" s="1"/>
      <c r="K259" s="1"/>
      <c r="L259" s="1"/>
      <c r="M259" s="1"/>
      <c r="N259" s="1"/>
    </row>
    <row r="260" spans="1:14" ht="18.75" customHeight="1">
      <c r="A260" s="13"/>
      <c r="B260" s="13"/>
      <c r="C260" s="32"/>
      <c r="D260" s="13"/>
      <c r="E260" s="14"/>
      <c r="F260" s="14"/>
      <c r="G260" s="1"/>
      <c r="H260" s="1"/>
      <c r="I260" s="1"/>
      <c r="J260" s="1"/>
      <c r="K260" s="1"/>
      <c r="L260" s="1"/>
      <c r="M260" s="1"/>
      <c r="N260" s="1"/>
    </row>
    <row r="261" spans="1:14" ht="18.75" customHeight="1">
      <c r="A261" s="13"/>
      <c r="B261" s="13"/>
      <c r="C261" s="32"/>
      <c r="D261" s="13"/>
      <c r="E261" s="14"/>
      <c r="F261" s="14"/>
      <c r="G261" s="1"/>
      <c r="H261" s="1"/>
      <c r="I261" s="1"/>
      <c r="J261" s="1"/>
      <c r="K261" s="1"/>
      <c r="L261" s="1"/>
      <c r="M261" s="1"/>
      <c r="N261" s="1"/>
    </row>
    <row r="262" spans="1:14" ht="18.75" customHeight="1">
      <c r="A262" s="13"/>
      <c r="B262" s="13"/>
      <c r="C262" s="32"/>
      <c r="D262" s="13"/>
      <c r="E262" s="14"/>
      <c r="F262" s="14"/>
      <c r="G262" s="1"/>
      <c r="H262" s="1"/>
      <c r="I262" s="1"/>
      <c r="J262" s="1"/>
      <c r="K262" s="1"/>
      <c r="L262" s="1"/>
      <c r="M262" s="1"/>
      <c r="N262" s="1"/>
    </row>
    <row r="263" spans="1:14" ht="18.75" customHeight="1">
      <c r="A263" s="13"/>
      <c r="B263" s="13"/>
      <c r="C263" s="32"/>
      <c r="D263" s="13"/>
      <c r="E263" s="14"/>
      <c r="F263" s="14"/>
      <c r="G263" s="1"/>
      <c r="H263" s="1"/>
      <c r="I263" s="1"/>
      <c r="J263" s="1"/>
      <c r="K263" s="1"/>
      <c r="L263" s="1"/>
      <c r="M263" s="1"/>
      <c r="N263" s="1"/>
    </row>
    <row r="264" spans="1:14" ht="18.75" customHeight="1">
      <c r="A264" s="13"/>
      <c r="B264" s="13"/>
      <c r="C264" s="32"/>
      <c r="D264" s="13"/>
      <c r="E264" s="14"/>
      <c r="F264" s="14"/>
      <c r="G264" s="1"/>
      <c r="H264" s="1"/>
      <c r="I264" s="1"/>
      <c r="J264" s="1"/>
      <c r="K264" s="1"/>
      <c r="L264" s="1"/>
      <c r="M264" s="1"/>
      <c r="N264" s="1"/>
    </row>
    <row r="265" spans="1:14" ht="18.75" customHeight="1">
      <c r="A265" s="13"/>
      <c r="B265" s="13"/>
      <c r="C265" s="32"/>
      <c r="D265" s="13"/>
      <c r="E265" s="14"/>
      <c r="F265" s="14"/>
      <c r="G265" s="1"/>
      <c r="H265" s="1"/>
      <c r="I265" s="1"/>
      <c r="J265" s="1"/>
      <c r="K265" s="1"/>
      <c r="L265" s="1"/>
      <c r="M265" s="1"/>
      <c r="N265" s="1"/>
    </row>
    <row r="266" spans="1:14" ht="18.75" customHeight="1">
      <c r="A266" s="13"/>
      <c r="B266" s="13"/>
      <c r="C266" s="32"/>
      <c r="D266" s="13"/>
      <c r="E266" s="14"/>
      <c r="F266" s="14"/>
      <c r="G266" s="1"/>
      <c r="H266" s="1"/>
      <c r="I266" s="1"/>
      <c r="J266" s="1"/>
      <c r="K266" s="1"/>
      <c r="L266" s="1"/>
      <c r="M266" s="1"/>
      <c r="N266" s="1"/>
    </row>
    <row r="267" spans="1:14" ht="18.75" customHeight="1">
      <c r="A267" s="13"/>
      <c r="B267" s="13"/>
      <c r="C267" s="32"/>
      <c r="D267" s="13"/>
      <c r="E267" s="14"/>
      <c r="F267" s="14"/>
      <c r="G267" s="1"/>
      <c r="H267" s="1"/>
      <c r="I267" s="1"/>
      <c r="J267" s="1"/>
      <c r="K267" s="1"/>
      <c r="L267" s="1"/>
      <c r="M267" s="1"/>
      <c r="N267" s="1"/>
    </row>
    <row r="268" spans="1:14" ht="18.75" customHeight="1">
      <c r="A268" s="13"/>
      <c r="B268" s="13"/>
      <c r="C268" s="32"/>
      <c r="D268" s="13"/>
      <c r="E268" s="14"/>
      <c r="F268" s="14"/>
      <c r="G268" s="1"/>
      <c r="H268" s="1"/>
      <c r="I268" s="1"/>
      <c r="J268" s="1"/>
      <c r="K268" s="1"/>
      <c r="L268" s="1"/>
      <c r="M268" s="1"/>
      <c r="N268" s="1"/>
    </row>
    <row r="269" spans="1:14" ht="18.75" customHeight="1">
      <c r="A269" s="13"/>
      <c r="B269" s="13"/>
      <c r="C269" s="32"/>
      <c r="D269" s="13"/>
      <c r="E269" s="14"/>
      <c r="F269" s="14"/>
      <c r="G269" s="1"/>
      <c r="H269" s="1"/>
      <c r="I269" s="1"/>
      <c r="J269" s="1"/>
      <c r="K269" s="1"/>
      <c r="L269" s="1"/>
      <c r="M269" s="1"/>
      <c r="N269" s="1"/>
    </row>
    <row r="270" spans="1:14" ht="18.75" customHeight="1">
      <c r="A270" s="13"/>
      <c r="B270" s="13"/>
      <c r="C270" s="32"/>
      <c r="D270" s="13"/>
      <c r="E270" s="14"/>
      <c r="F270" s="14"/>
      <c r="G270" s="1"/>
      <c r="H270" s="1"/>
      <c r="I270" s="1"/>
      <c r="J270" s="1"/>
      <c r="K270" s="1"/>
      <c r="L270" s="1"/>
      <c r="M270" s="1"/>
      <c r="N270" s="1"/>
    </row>
    <row r="271" spans="1:14" ht="18.75" customHeight="1">
      <c r="A271" s="13"/>
      <c r="B271" s="13"/>
      <c r="C271" s="32"/>
      <c r="D271" s="13"/>
      <c r="E271" s="14"/>
      <c r="F271" s="14"/>
      <c r="G271" s="1"/>
      <c r="H271" s="1"/>
      <c r="I271" s="1"/>
      <c r="J271" s="1"/>
      <c r="K271" s="1"/>
      <c r="L271" s="1"/>
      <c r="M271" s="1"/>
      <c r="N271" s="1"/>
    </row>
    <row r="272" spans="1:14" ht="18.75" customHeight="1">
      <c r="A272" s="13"/>
      <c r="B272" s="13"/>
      <c r="C272" s="32"/>
      <c r="D272" s="13"/>
      <c r="E272" s="14"/>
      <c r="F272" s="14"/>
      <c r="G272" s="1"/>
      <c r="H272" s="1"/>
      <c r="I272" s="1"/>
      <c r="J272" s="1"/>
      <c r="K272" s="1"/>
      <c r="L272" s="1"/>
      <c r="M272" s="1"/>
      <c r="N272" s="1"/>
    </row>
    <row r="273" spans="1:14" ht="18.75" customHeight="1">
      <c r="A273" s="13"/>
      <c r="B273" s="13"/>
      <c r="C273" s="32"/>
      <c r="D273" s="13"/>
      <c r="E273" s="14"/>
      <c r="F273" s="14"/>
      <c r="G273" s="1"/>
      <c r="H273" s="1"/>
      <c r="I273" s="1"/>
      <c r="J273" s="1"/>
      <c r="K273" s="1"/>
      <c r="L273" s="1"/>
      <c r="M273" s="1"/>
      <c r="N273" s="1"/>
    </row>
    <row r="274" spans="1:14" ht="18.75" customHeight="1">
      <c r="A274" s="13"/>
      <c r="B274" s="13"/>
      <c r="C274" s="32"/>
      <c r="D274" s="13"/>
      <c r="E274" s="14"/>
      <c r="F274" s="14"/>
      <c r="G274" s="1"/>
      <c r="H274" s="1"/>
      <c r="I274" s="1"/>
      <c r="J274" s="1"/>
      <c r="K274" s="1"/>
      <c r="L274" s="1"/>
      <c r="M274" s="1"/>
      <c r="N274" s="1"/>
    </row>
    <row r="275" spans="1:14" ht="18.75" customHeight="1">
      <c r="A275" s="13"/>
      <c r="B275" s="13"/>
      <c r="C275" s="32"/>
      <c r="D275" s="13"/>
      <c r="E275" s="14"/>
      <c r="F275" s="14"/>
      <c r="G275" s="1"/>
      <c r="H275" s="1"/>
      <c r="I275" s="1"/>
      <c r="J275" s="1"/>
      <c r="K275" s="1"/>
      <c r="L275" s="1"/>
      <c r="M275" s="1"/>
      <c r="N275" s="1"/>
    </row>
    <row r="276" spans="1:14" ht="18.75" customHeight="1">
      <c r="A276" s="13"/>
      <c r="B276" s="13"/>
      <c r="C276" s="32"/>
      <c r="D276" s="13"/>
      <c r="E276" s="14"/>
      <c r="F276" s="14"/>
      <c r="G276" s="1"/>
      <c r="H276" s="1"/>
      <c r="I276" s="1"/>
      <c r="J276" s="1"/>
      <c r="K276" s="1"/>
      <c r="L276" s="1"/>
      <c r="M276" s="1"/>
      <c r="N276" s="1"/>
    </row>
    <row r="277" spans="1:14" ht="18.75" customHeight="1">
      <c r="A277" s="13"/>
      <c r="B277" s="13"/>
      <c r="C277" s="32"/>
      <c r="D277" s="13"/>
      <c r="E277" s="14"/>
      <c r="F277" s="14"/>
      <c r="G277" s="1"/>
      <c r="H277" s="1"/>
      <c r="I277" s="1"/>
      <c r="J277" s="1"/>
      <c r="K277" s="1"/>
      <c r="L277" s="1"/>
      <c r="M277" s="1"/>
      <c r="N277" s="1"/>
    </row>
    <row r="278" spans="1:14" ht="18.75" customHeight="1">
      <c r="A278" s="13"/>
      <c r="B278" s="13"/>
      <c r="C278" s="32"/>
      <c r="D278" s="13"/>
      <c r="E278" s="14"/>
      <c r="F278" s="14"/>
      <c r="G278" s="1"/>
      <c r="H278" s="1"/>
      <c r="I278" s="1"/>
      <c r="J278" s="1"/>
      <c r="K278" s="1"/>
      <c r="L278" s="1"/>
      <c r="M278" s="1"/>
      <c r="N278" s="1"/>
    </row>
    <row r="279" spans="1:14" ht="18.75" customHeight="1">
      <c r="A279" s="13"/>
      <c r="B279" s="13"/>
      <c r="C279" s="32"/>
      <c r="D279" s="13"/>
      <c r="E279" s="14"/>
      <c r="F279" s="14"/>
      <c r="G279" s="1"/>
      <c r="H279" s="1"/>
      <c r="I279" s="1"/>
      <c r="J279" s="1"/>
      <c r="K279" s="1"/>
      <c r="L279" s="1"/>
      <c r="M279" s="1"/>
      <c r="N279" s="1"/>
    </row>
    <row r="280" spans="1:14" ht="18.75" customHeight="1">
      <c r="A280" s="13"/>
      <c r="B280" s="13"/>
      <c r="C280" s="32"/>
      <c r="D280" s="13"/>
      <c r="E280" s="14"/>
      <c r="F280" s="14"/>
      <c r="G280" s="1"/>
      <c r="H280" s="1"/>
      <c r="I280" s="1"/>
      <c r="J280" s="1"/>
      <c r="K280" s="1"/>
      <c r="L280" s="1"/>
      <c r="M280" s="1"/>
      <c r="N280" s="1"/>
    </row>
    <row r="281" spans="1:14" ht="18.75" customHeight="1">
      <c r="A281" s="13"/>
      <c r="B281" s="13"/>
      <c r="C281" s="32"/>
      <c r="D281" s="13"/>
      <c r="E281" s="14"/>
      <c r="F281" s="14"/>
      <c r="G281" s="1"/>
      <c r="H281" s="1"/>
      <c r="I281" s="1"/>
      <c r="J281" s="1"/>
      <c r="K281" s="1"/>
      <c r="L281" s="1"/>
      <c r="M281" s="1"/>
      <c r="N281" s="1"/>
    </row>
    <row r="282" spans="1:14" ht="18.75" customHeight="1">
      <c r="A282" s="13"/>
      <c r="B282" s="13"/>
      <c r="C282" s="32"/>
      <c r="D282" s="13"/>
      <c r="E282" s="14"/>
      <c r="F282" s="14"/>
      <c r="G282" s="1"/>
      <c r="H282" s="1"/>
      <c r="I282" s="1"/>
      <c r="J282" s="1"/>
      <c r="K282" s="1"/>
      <c r="L282" s="1"/>
      <c r="M282" s="1"/>
      <c r="N282" s="1"/>
    </row>
    <row r="283" spans="1:14" ht="18.75" customHeight="1">
      <c r="A283" s="13"/>
      <c r="B283" s="13"/>
      <c r="C283" s="32"/>
      <c r="D283" s="13"/>
      <c r="E283" s="14"/>
      <c r="F283" s="14"/>
      <c r="G283" s="1"/>
      <c r="H283" s="1"/>
      <c r="I283" s="1"/>
      <c r="J283" s="1"/>
      <c r="K283" s="1"/>
      <c r="L283" s="1"/>
      <c r="M283" s="1"/>
      <c r="N283" s="1"/>
    </row>
    <row r="284" spans="1:14" ht="18.75" customHeight="1">
      <c r="A284" s="13"/>
      <c r="B284" s="13"/>
      <c r="C284" s="32"/>
      <c r="D284" s="13"/>
      <c r="E284" s="14"/>
      <c r="F284" s="14"/>
      <c r="G284" s="1"/>
      <c r="H284" s="1"/>
      <c r="I284" s="1"/>
      <c r="J284" s="1"/>
      <c r="K284" s="1"/>
      <c r="L284" s="1"/>
      <c r="M284" s="1"/>
      <c r="N284" s="1"/>
    </row>
    <row r="285" spans="1:14" ht="18.75" customHeight="1">
      <c r="A285" s="13"/>
      <c r="B285" s="13"/>
      <c r="C285" s="32"/>
      <c r="D285" s="13"/>
      <c r="E285" s="14"/>
      <c r="F285" s="14"/>
      <c r="G285" s="1"/>
      <c r="H285" s="1"/>
      <c r="I285" s="1"/>
      <c r="J285" s="1"/>
      <c r="K285" s="1"/>
      <c r="L285" s="1"/>
      <c r="M285" s="1"/>
      <c r="N285" s="1"/>
    </row>
    <row r="286" spans="1:14" ht="18.75" customHeight="1">
      <c r="A286" s="13"/>
      <c r="B286" s="13"/>
      <c r="C286" s="32"/>
      <c r="D286" s="13"/>
      <c r="E286" s="14"/>
      <c r="F286" s="14"/>
      <c r="G286" s="1"/>
      <c r="H286" s="1"/>
      <c r="I286" s="1"/>
      <c r="J286" s="1"/>
      <c r="K286" s="1"/>
      <c r="L286" s="1"/>
      <c r="M286" s="1"/>
      <c r="N286" s="1"/>
    </row>
    <row r="287" spans="1:14" ht="18.75" customHeight="1">
      <c r="A287" s="13"/>
      <c r="B287" s="13"/>
      <c r="C287" s="32"/>
      <c r="D287" s="13"/>
      <c r="E287" s="14"/>
      <c r="F287" s="14"/>
      <c r="G287" s="1"/>
      <c r="H287" s="1"/>
      <c r="I287" s="1"/>
      <c r="J287" s="1"/>
      <c r="K287" s="1"/>
      <c r="L287" s="1"/>
      <c r="M287" s="1"/>
      <c r="N287" s="1"/>
    </row>
    <row r="288" spans="1:14" ht="18.75" customHeight="1">
      <c r="A288" s="13"/>
      <c r="B288" s="13"/>
      <c r="C288" s="32"/>
      <c r="D288" s="13"/>
      <c r="E288" s="14"/>
      <c r="F288" s="14"/>
      <c r="G288" s="1"/>
      <c r="H288" s="1"/>
      <c r="I288" s="1"/>
      <c r="J288" s="1"/>
      <c r="K288" s="1"/>
      <c r="L288" s="1"/>
      <c r="M288" s="1"/>
      <c r="N288" s="1"/>
    </row>
    <row r="289" spans="1:14" ht="18.75" customHeight="1">
      <c r="A289" s="13"/>
      <c r="B289" s="13"/>
      <c r="C289" s="32"/>
      <c r="D289" s="13"/>
      <c r="E289" s="14"/>
      <c r="F289" s="14"/>
      <c r="G289" s="1"/>
      <c r="H289" s="1"/>
      <c r="I289" s="1"/>
      <c r="J289" s="1"/>
      <c r="K289" s="1"/>
      <c r="L289" s="1"/>
      <c r="M289" s="1"/>
      <c r="N289" s="1"/>
    </row>
    <row r="290" spans="1:14" ht="18.75" customHeight="1">
      <c r="A290" s="13"/>
      <c r="B290" s="13"/>
      <c r="C290" s="32"/>
      <c r="D290" s="13"/>
      <c r="E290" s="14"/>
      <c r="F290" s="14"/>
      <c r="G290" s="1"/>
      <c r="H290" s="1"/>
      <c r="I290" s="1"/>
      <c r="J290" s="1"/>
      <c r="K290" s="1"/>
      <c r="L290" s="1"/>
      <c r="M290" s="1"/>
      <c r="N290" s="1"/>
    </row>
    <row r="291" spans="1:14" ht="18.75" customHeight="1">
      <c r="A291" s="13"/>
      <c r="B291" s="13"/>
      <c r="C291" s="32"/>
      <c r="D291" s="13"/>
      <c r="E291" s="14"/>
      <c r="F291" s="14"/>
      <c r="G291" s="1"/>
      <c r="H291" s="1"/>
      <c r="I291" s="1"/>
      <c r="J291" s="1"/>
      <c r="K291" s="1"/>
      <c r="L291" s="1"/>
      <c r="M291" s="1"/>
      <c r="N291" s="1"/>
    </row>
    <row r="292" spans="1:14" ht="18.75" customHeight="1">
      <c r="A292" s="13"/>
      <c r="B292" s="13"/>
      <c r="C292" s="32"/>
      <c r="D292" s="13"/>
      <c r="E292" s="14"/>
      <c r="F292" s="14"/>
      <c r="G292" s="1"/>
      <c r="H292" s="1"/>
      <c r="I292" s="1"/>
      <c r="J292" s="1"/>
      <c r="K292" s="1"/>
      <c r="L292" s="1"/>
      <c r="M292" s="1"/>
      <c r="N292" s="1"/>
    </row>
    <row r="293" spans="1:14" ht="18.75" customHeight="1">
      <c r="A293" s="13"/>
      <c r="B293" s="13"/>
      <c r="C293" s="32"/>
      <c r="D293" s="13"/>
      <c r="E293" s="14"/>
      <c r="F293" s="14"/>
      <c r="G293" s="1"/>
      <c r="H293" s="1"/>
      <c r="I293" s="1"/>
      <c r="J293" s="1"/>
      <c r="K293" s="1"/>
      <c r="L293" s="1"/>
      <c r="M293" s="1"/>
      <c r="N293" s="1"/>
    </row>
    <row r="294" spans="1:14" ht="18.75" customHeight="1">
      <c r="A294" s="13"/>
      <c r="B294" s="13"/>
      <c r="C294" s="32"/>
      <c r="D294" s="13"/>
      <c r="E294" s="14"/>
      <c r="F294" s="14"/>
      <c r="G294" s="1"/>
      <c r="H294" s="1"/>
      <c r="I294" s="1"/>
      <c r="J294" s="1"/>
      <c r="K294" s="1"/>
      <c r="L294" s="1"/>
      <c r="M294" s="1"/>
      <c r="N294" s="1"/>
    </row>
    <row r="295" spans="1:14" ht="18.75" customHeight="1">
      <c r="A295" s="13"/>
      <c r="B295" s="13"/>
      <c r="C295" s="32"/>
      <c r="D295" s="13"/>
      <c r="E295" s="14"/>
      <c r="F295" s="14"/>
      <c r="G295" s="1"/>
      <c r="H295" s="1"/>
      <c r="I295" s="1"/>
      <c r="J295" s="1"/>
      <c r="K295" s="1"/>
      <c r="L295" s="1"/>
      <c r="M295" s="1"/>
      <c r="N295" s="1"/>
    </row>
    <row r="296" spans="1:14" ht="18.75" customHeight="1">
      <c r="A296" s="13"/>
      <c r="B296" s="13"/>
      <c r="C296" s="32"/>
      <c r="D296" s="13"/>
      <c r="E296" s="14"/>
      <c r="F296" s="14"/>
      <c r="G296" s="1"/>
      <c r="H296" s="1"/>
      <c r="I296" s="1"/>
      <c r="J296" s="1"/>
      <c r="K296" s="1"/>
      <c r="L296" s="1"/>
      <c r="M296" s="1"/>
      <c r="N296" s="1"/>
    </row>
    <row r="297" spans="1:14" ht="18.75" customHeight="1">
      <c r="A297" s="13"/>
      <c r="B297" s="13"/>
      <c r="C297" s="32"/>
      <c r="D297" s="13"/>
      <c r="E297" s="14"/>
      <c r="F297" s="14"/>
      <c r="G297" s="1"/>
      <c r="H297" s="1"/>
      <c r="I297" s="1"/>
      <c r="J297" s="1"/>
      <c r="K297" s="1"/>
      <c r="L297" s="1"/>
      <c r="M297" s="1"/>
      <c r="N297" s="1"/>
    </row>
    <row r="298" spans="1:14" ht="18.75" customHeight="1">
      <c r="A298" s="13"/>
      <c r="B298" s="13"/>
      <c r="C298" s="32"/>
      <c r="D298" s="13"/>
      <c r="E298" s="14"/>
      <c r="F298" s="14"/>
      <c r="G298" s="1"/>
      <c r="H298" s="1"/>
      <c r="I298" s="1"/>
      <c r="J298" s="1"/>
      <c r="K298" s="1"/>
      <c r="L298" s="1"/>
      <c r="M298" s="1"/>
      <c r="N298" s="1"/>
    </row>
    <row r="299" spans="1:14" ht="18.75" customHeight="1">
      <c r="A299" s="13"/>
      <c r="B299" s="13"/>
      <c r="C299" s="32"/>
      <c r="D299" s="13"/>
      <c r="E299" s="14"/>
      <c r="F299" s="14"/>
      <c r="G299" s="1"/>
      <c r="H299" s="1"/>
      <c r="I299" s="1"/>
      <c r="J299" s="1"/>
      <c r="K299" s="1"/>
      <c r="L299" s="1"/>
      <c r="M299" s="1"/>
      <c r="N299" s="1"/>
    </row>
    <row r="300" spans="1:14" ht="18.75" customHeight="1">
      <c r="A300" s="13"/>
      <c r="B300" s="13"/>
      <c r="C300" s="32"/>
      <c r="D300" s="13"/>
      <c r="E300" s="14"/>
      <c r="F300" s="14"/>
      <c r="G300" s="1"/>
      <c r="H300" s="1"/>
      <c r="I300" s="1"/>
      <c r="J300" s="1"/>
      <c r="K300" s="1"/>
      <c r="L300" s="1"/>
      <c r="M300" s="1"/>
      <c r="N300" s="1"/>
    </row>
    <row r="301" spans="1:14" ht="18.75" customHeight="1">
      <c r="A301" s="13"/>
      <c r="B301" s="13"/>
      <c r="C301" s="32"/>
      <c r="D301" s="13"/>
      <c r="E301" s="14"/>
      <c r="F301" s="14"/>
      <c r="G301" s="1"/>
      <c r="H301" s="1"/>
      <c r="I301" s="1"/>
      <c r="J301" s="1"/>
      <c r="K301" s="1"/>
      <c r="L301" s="1"/>
      <c r="M301" s="1"/>
      <c r="N301" s="1"/>
    </row>
    <row r="302" spans="1:14" ht="18.75" customHeight="1">
      <c r="A302" s="13"/>
      <c r="B302" s="13"/>
      <c r="C302" s="32"/>
      <c r="D302" s="13"/>
      <c r="E302" s="14"/>
      <c r="F302" s="14"/>
      <c r="G302" s="1"/>
      <c r="H302" s="1"/>
      <c r="I302" s="1"/>
      <c r="J302" s="1"/>
      <c r="K302" s="1"/>
      <c r="L302" s="1"/>
      <c r="M302" s="1"/>
      <c r="N302" s="1"/>
    </row>
    <row r="303" spans="1:14" ht="18.75" customHeight="1">
      <c r="A303" s="13"/>
      <c r="B303" s="13"/>
      <c r="C303" s="32"/>
      <c r="D303" s="13"/>
      <c r="E303" s="14"/>
      <c r="F303" s="14"/>
      <c r="G303" s="1"/>
      <c r="H303" s="1"/>
      <c r="I303" s="1"/>
      <c r="J303" s="1"/>
      <c r="K303" s="1"/>
      <c r="L303" s="1"/>
      <c r="M303" s="1"/>
      <c r="N303" s="1"/>
    </row>
    <row r="304" spans="1:14" ht="18.75" customHeight="1">
      <c r="A304" s="13"/>
      <c r="B304" s="13"/>
      <c r="C304" s="32"/>
      <c r="D304" s="13"/>
      <c r="E304" s="14"/>
      <c r="F304" s="14"/>
      <c r="G304" s="1"/>
      <c r="H304" s="1"/>
      <c r="I304" s="1"/>
      <c r="J304" s="1"/>
      <c r="K304" s="1"/>
      <c r="L304" s="1"/>
      <c r="M304" s="1"/>
      <c r="N304" s="1"/>
    </row>
    <row r="305" spans="1:14" ht="18.75" customHeight="1">
      <c r="A305" s="13"/>
      <c r="B305" s="13"/>
      <c r="C305" s="32"/>
      <c r="D305" s="13"/>
      <c r="E305" s="14"/>
      <c r="F305" s="14"/>
      <c r="G305" s="1"/>
      <c r="H305" s="1"/>
      <c r="I305" s="1"/>
      <c r="J305" s="1"/>
      <c r="K305" s="1"/>
      <c r="L305" s="1"/>
      <c r="M305" s="1"/>
      <c r="N305" s="1"/>
    </row>
    <row r="306" spans="1:14" ht="18.75" customHeight="1">
      <c r="A306" s="13"/>
      <c r="B306" s="13"/>
      <c r="C306" s="32"/>
      <c r="D306" s="13"/>
      <c r="E306" s="14"/>
      <c r="F306" s="14"/>
      <c r="G306" s="1"/>
      <c r="H306" s="1"/>
      <c r="I306" s="1"/>
      <c r="J306" s="1"/>
      <c r="K306" s="1"/>
      <c r="L306" s="1"/>
      <c r="M306" s="1"/>
      <c r="N306" s="1"/>
    </row>
    <row r="307" spans="1:14" ht="18.75" customHeight="1">
      <c r="A307" s="13"/>
      <c r="B307" s="13"/>
      <c r="C307" s="32"/>
      <c r="D307" s="13"/>
      <c r="E307" s="14"/>
      <c r="F307" s="14"/>
      <c r="G307" s="1"/>
      <c r="H307" s="1"/>
      <c r="I307" s="1"/>
      <c r="J307" s="1"/>
      <c r="K307" s="1"/>
      <c r="L307" s="1"/>
      <c r="M307" s="1"/>
      <c r="N307" s="1"/>
    </row>
    <row r="308" spans="1:14" ht="18.75" customHeight="1">
      <c r="A308" s="13"/>
      <c r="B308" s="13"/>
      <c r="C308" s="32"/>
      <c r="D308" s="13"/>
      <c r="E308" s="14"/>
      <c r="F308" s="14"/>
      <c r="G308" s="1"/>
      <c r="H308" s="1"/>
      <c r="I308" s="1"/>
      <c r="J308" s="1"/>
      <c r="K308" s="1"/>
      <c r="L308" s="1"/>
      <c r="M308" s="1"/>
      <c r="N308" s="1"/>
    </row>
    <row r="309" spans="1:14" ht="18.75" customHeight="1">
      <c r="A309" s="13"/>
      <c r="B309" s="13"/>
      <c r="C309" s="32"/>
      <c r="D309" s="13"/>
      <c r="E309" s="14"/>
      <c r="F309" s="14"/>
      <c r="G309" s="1"/>
      <c r="H309" s="1"/>
      <c r="I309" s="1"/>
      <c r="J309" s="1"/>
      <c r="K309" s="1"/>
      <c r="L309" s="1"/>
      <c r="M309" s="1"/>
      <c r="N309" s="1"/>
    </row>
    <row r="310" spans="1:14" ht="18.75" customHeight="1">
      <c r="A310" s="13"/>
      <c r="B310" s="13"/>
      <c r="C310" s="32"/>
      <c r="D310" s="13"/>
      <c r="E310" s="14"/>
      <c r="F310" s="14"/>
      <c r="G310" s="1"/>
      <c r="H310" s="1"/>
      <c r="I310" s="1"/>
      <c r="J310" s="1"/>
      <c r="K310" s="1"/>
      <c r="L310" s="1"/>
      <c r="M310" s="1"/>
      <c r="N310" s="1"/>
    </row>
    <row r="311" spans="1:14" ht="18.75" customHeight="1">
      <c r="A311" s="13"/>
      <c r="B311" s="13"/>
      <c r="C311" s="32"/>
      <c r="D311" s="13"/>
      <c r="E311" s="14"/>
      <c r="F311" s="14"/>
      <c r="G311" s="1"/>
      <c r="H311" s="1"/>
      <c r="I311" s="1"/>
      <c r="J311" s="1"/>
      <c r="K311" s="1"/>
      <c r="L311" s="1"/>
      <c r="M311" s="1"/>
      <c r="N311" s="1"/>
    </row>
    <row r="312" spans="1:14" ht="18.75" customHeight="1">
      <c r="A312" s="13"/>
      <c r="B312" s="13"/>
      <c r="C312" s="32"/>
      <c r="D312" s="13"/>
      <c r="E312" s="14"/>
      <c r="F312" s="14"/>
      <c r="G312" s="1"/>
      <c r="H312" s="1"/>
      <c r="I312" s="1"/>
      <c r="J312" s="1"/>
      <c r="K312" s="1"/>
      <c r="L312" s="1"/>
      <c r="M312" s="1"/>
      <c r="N312" s="1"/>
    </row>
    <row r="313" spans="1:14" ht="18.75" customHeight="1">
      <c r="A313" s="13"/>
      <c r="B313" s="13"/>
      <c r="C313" s="32"/>
      <c r="D313" s="13"/>
      <c r="E313" s="14"/>
      <c r="F313" s="14"/>
      <c r="G313" s="1"/>
      <c r="H313" s="1"/>
      <c r="I313" s="1"/>
      <c r="J313" s="1"/>
      <c r="K313" s="1"/>
      <c r="L313" s="1"/>
      <c r="M313" s="1"/>
      <c r="N313" s="1"/>
    </row>
    <row r="314" spans="1:14" ht="18.75" customHeight="1">
      <c r="A314" s="13"/>
      <c r="B314" s="13"/>
      <c r="C314" s="32"/>
      <c r="D314" s="13"/>
      <c r="E314" s="14"/>
      <c r="F314" s="14"/>
      <c r="G314" s="1"/>
      <c r="H314" s="1"/>
      <c r="I314" s="1"/>
      <c r="J314" s="1"/>
      <c r="K314" s="1"/>
      <c r="L314" s="1"/>
      <c r="M314" s="1"/>
      <c r="N314" s="1"/>
    </row>
    <row r="315" spans="1:14" ht="18.75" customHeight="1">
      <c r="A315" s="13"/>
      <c r="B315" s="13"/>
      <c r="C315" s="32"/>
      <c r="D315" s="13"/>
      <c r="E315" s="14"/>
      <c r="F315" s="14"/>
      <c r="G315" s="1"/>
      <c r="H315" s="1"/>
      <c r="I315" s="1"/>
      <c r="J315" s="1"/>
      <c r="K315" s="1"/>
      <c r="L315" s="1"/>
      <c r="M315" s="1"/>
      <c r="N315" s="1"/>
    </row>
    <row r="316" spans="1:14" ht="18.75" customHeight="1">
      <c r="A316" s="13"/>
      <c r="B316" s="13"/>
      <c r="C316" s="32"/>
      <c r="D316" s="13"/>
      <c r="E316" s="14"/>
      <c r="F316" s="14"/>
      <c r="G316" s="1"/>
      <c r="H316" s="1"/>
      <c r="I316" s="1"/>
      <c r="J316" s="1"/>
      <c r="K316" s="1"/>
      <c r="L316" s="1"/>
      <c r="M316" s="1"/>
      <c r="N316" s="1"/>
    </row>
    <row r="317" spans="1:14" ht="18.75" customHeight="1">
      <c r="A317" s="13"/>
      <c r="B317" s="13"/>
      <c r="C317" s="32"/>
      <c r="D317" s="13"/>
      <c r="E317" s="14"/>
      <c r="F317" s="14"/>
      <c r="G317" s="1"/>
      <c r="H317" s="1"/>
      <c r="I317" s="1"/>
      <c r="J317" s="1"/>
      <c r="K317" s="1"/>
      <c r="L317" s="1"/>
      <c r="M317" s="1"/>
      <c r="N317" s="1"/>
    </row>
    <row r="318" spans="1:14" ht="18.75" customHeight="1">
      <c r="A318" s="13"/>
      <c r="B318" s="13"/>
      <c r="C318" s="32"/>
      <c r="D318" s="13"/>
      <c r="E318" s="14"/>
      <c r="F318" s="14"/>
      <c r="G318" s="1"/>
      <c r="H318" s="1"/>
      <c r="I318" s="1"/>
      <c r="J318" s="1"/>
      <c r="K318" s="1"/>
      <c r="L318" s="1"/>
      <c r="M318" s="1"/>
      <c r="N318" s="1"/>
    </row>
    <row r="319" spans="1:14" ht="18.75" customHeight="1">
      <c r="A319" s="13"/>
      <c r="B319" s="13"/>
      <c r="C319" s="32"/>
      <c r="D319" s="13"/>
      <c r="E319" s="14"/>
      <c r="F319" s="14"/>
      <c r="G319" s="1"/>
      <c r="H319" s="1"/>
      <c r="I319" s="1"/>
      <c r="J319" s="1"/>
      <c r="K319" s="1"/>
      <c r="L319" s="1"/>
      <c r="M319" s="1"/>
      <c r="N319" s="1"/>
    </row>
    <row r="320" spans="1:14" ht="18.75" customHeight="1">
      <c r="A320" s="13"/>
      <c r="B320" s="13"/>
      <c r="C320" s="32"/>
      <c r="D320" s="13"/>
      <c r="E320" s="14"/>
      <c r="F320" s="14"/>
      <c r="G320" s="1"/>
      <c r="H320" s="1"/>
      <c r="I320" s="1"/>
      <c r="J320" s="1"/>
      <c r="K320" s="1"/>
      <c r="L320" s="1"/>
      <c r="M320" s="1"/>
      <c r="N320" s="1"/>
    </row>
    <row r="321" spans="1:14" ht="18.75" customHeight="1">
      <c r="A321" s="13"/>
      <c r="B321" s="13"/>
      <c r="C321" s="32"/>
      <c r="D321" s="13"/>
      <c r="E321" s="14"/>
      <c r="F321" s="14"/>
      <c r="G321" s="1"/>
      <c r="H321" s="1"/>
      <c r="I321" s="1"/>
      <c r="J321" s="1"/>
      <c r="K321" s="1"/>
      <c r="L321" s="1"/>
      <c r="M321" s="1"/>
      <c r="N321" s="1"/>
    </row>
    <row r="322" spans="1:14" ht="18.75" customHeight="1">
      <c r="A322" s="13"/>
      <c r="B322" s="13"/>
      <c r="C322" s="32"/>
      <c r="D322" s="13"/>
      <c r="E322" s="14"/>
      <c r="F322" s="14"/>
      <c r="G322" s="1"/>
      <c r="H322" s="1"/>
      <c r="I322" s="1"/>
      <c r="J322" s="1"/>
      <c r="K322" s="1"/>
      <c r="L322" s="1"/>
      <c r="M322" s="1"/>
      <c r="N322" s="1"/>
    </row>
    <row r="323" spans="1:14" ht="18.75" customHeight="1">
      <c r="A323" s="13"/>
      <c r="B323" s="13"/>
      <c r="C323" s="32"/>
      <c r="D323" s="13"/>
      <c r="E323" s="14"/>
      <c r="F323" s="14"/>
      <c r="G323" s="1"/>
      <c r="H323" s="1"/>
      <c r="I323" s="1"/>
      <c r="J323" s="1"/>
      <c r="K323" s="1"/>
      <c r="L323" s="1"/>
      <c r="M323" s="1"/>
      <c r="N323" s="1"/>
    </row>
    <row r="324" spans="1:14" ht="18.75" customHeight="1">
      <c r="A324" s="13"/>
      <c r="B324" s="13"/>
      <c r="C324" s="32"/>
      <c r="D324" s="13"/>
      <c r="E324" s="14"/>
      <c r="F324" s="14"/>
      <c r="G324" s="1"/>
      <c r="H324" s="1"/>
      <c r="I324" s="1"/>
      <c r="J324" s="1"/>
      <c r="K324" s="1"/>
      <c r="L324" s="1"/>
      <c r="M324" s="1"/>
      <c r="N324" s="1"/>
    </row>
    <row r="325" spans="1:14" ht="18.75" customHeight="1">
      <c r="A325" s="13"/>
      <c r="B325" s="13"/>
      <c r="C325" s="32"/>
      <c r="D325" s="13"/>
      <c r="E325" s="14"/>
      <c r="F325" s="14"/>
      <c r="G325" s="1"/>
      <c r="H325" s="1"/>
      <c r="I325" s="1"/>
      <c r="J325" s="1"/>
      <c r="K325" s="1"/>
      <c r="L325" s="1"/>
      <c r="M325" s="1"/>
      <c r="N325" s="1"/>
    </row>
    <row r="326" spans="1:14" ht="18.75" customHeight="1">
      <c r="A326" s="13"/>
      <c r="B326" s="13"/>
      <c r="C326" s="32"/>
      <c r="D326" s="13"/>
      <c r="E326" s="14"/>
      <c r="F326" s="14"/>
      <c r="G326" s="1"/>
      <c r="H326" s="1"/>
      <c r="I326" s="1"/>
      <c r="J326" s="1"/>
      <c r="K326" s="1"/>
      <c r="L326" s="1"/>
      <c r="M326" s="1"/>
      <c r="N326" s="1"/>
    </row>
    <row r="327" spans="1:14" ht="18.75" customHeight="1">
      <c r="A327" s="13"/>
      <c r="B327" s="13"/>
      <c r="C327" s="32"/>
      <c r="D327" s="13"/>
      <c r="E327" s="14"/>
      <c r="F327" s="14"/>
      <c r="G327" s="1"/>
      <c r="H327" s="1"/>
      <c r="I327" s="1"/>
      <c r="J327" s="1"/>
      <c r="K327" s="1"/>
      <c r="L327" s="1"/>
      <c r="M327" s="1"/>
      <c r="N327" s="1"/>
    </row>
    <row r="328" spans="1:14" ht="18.75" customHeight="1">
      <c r="A328" s="13"/>
      <c r="B328" s="13"/>
      <c r="C328" s="32"/>
      <c r="D328" s="13"/>
      <c r="E328" s="14"/>
      <c r="F328" s="14"/>
      <c r="G328" s="1"/>
      <c r="H328" s="1"/>
      <c r="I328" s="1"/>
      <c r="J328" s="1"/>
      <c r="K328" s="1"/>
      <c r="L328" s="1"/>
      <c r="M328" s="1"/>
      <c r="N328" s="1"/>
    </row>
    <row r="329" spans="1:14" ht="18.75" customHeight="1">
      <c r="A329" s="13"/>
      <c r="B329" s="13"/>
      <c r="C329" s="32"/>
      <c r="D329" s="13"/>
      <c r="E329" s="14"/>
      <c r="F329" s="14"/>
      <c r="G329" s="1"/>
      <c r="H329" s="1"/>
      <c r="I329" s="1"/>
      <c r="J329" s="1"/>
      <c r="K329" s="1"/>
      <c r="L329" s="1"/>
      <c r="M329" s="1"/>
      <c r="N329" s="1"/>
    </row>
    <row r="330" spans="1:14" ht="18.75" customHeight="1">
      <c r="A330" s="13"/>
      <c r="B330" s="13"/>
      <c r="C330" s="32"/>
      <c r="D330" s="13"/>
      <c r="E330" s="14"/>
      <c r="F330" s="14"/>
      <c r="G330" s="1"/>
      <c r="H330" s="1"/>
      <c r="I330" s="1"/>
      <c r="J330" s="1"/>
      <c r="K330" s="1"/>
      <c r="L330" s="1"/>
      <c r="M330" s="1"/>
      <c r="N330" s="1"/>
    </row>
    <row r="331" spans="1:14" ht="18.75" customHeight="1">
      <c r="A331" s="13"/>
      <c r="B331" s="13"/>
      <c r="C331" s="32"/>
      <c r="D331" s="13"/>
      <c r="E331" s="14"/>
      <c r="F331" s="14"/>
      <c r="G331" s="1"/>
      <c r="H331" s="1"/>
      <c r="I331" s="1"/>
      <c r="J331" s="1"/>
      <c r="K331" s="1"/>
      <c r="L331" s="1"/>
      <c r="M331" s="1"/>
      <c r="N331" s="1"/>
    </row>
    <row r="332" spans="1:14" ht="18.75" customHeight="1">
      <c r="A332" s="13"/>
      <c r="B332" s="13"/>
      <c r="C332" s="32"/>
      <c r="D332" s="13"/>
      <c r="E332" s="14"/>
      <c r="F332" s="14"/>
      <c r="G332" s="1"/>
      <c r="H332" s="1"/>
      <c r="I332" s="1"/>
      <c r="J332" s="1"/>
      <c r="K332" s="1"/>
      <c r="L332" s="1"/>
      <c r="M332" s="1"/>
      <c r="N332" s="1"/>
    </row>
    <row r="333" spans="1:14" ht="18.75" customHeight="1">
      <c r="A333" s="13"/>
      <c r="B333" s="13"/>
      <c r="C333" s="32"/>
      <c r="D333" s="13"/>
      <c r="E333" s="14"/>
      <c r="F333" s="14"/>
      <c r="G333" s="1"/>
      <c r="H333" s="1"/>
      <c r="I333" s="1"/>
      <c r="J333" s="1"/>
      <c r="K333" s="1"/>
      <c r="L333" s="1"/>
      <c r="M333" s="1"/>
      <c r="N333" s="1"/>
    </row>
    <row r="334" spans="1:14" ht="18.75" customHeight="1">
      <c r="A334" s="13"/>
      <c r="B334" s="13"/>
      <c r="C334" s="32"/>
      <c r="D334" s="13"/>
      <c r="E334" s="14"/>
      <c r="F334" s="14"/>
      <c r="G334" s="1"/>
      <c r="H334" s="1"/>
      <c r="I334" s="1"/>
      <c r="J334" s="1"/>
      <c r="K334" s="1"/>
      <c r="L334" s="1"/>
      <c r="M334" s="1"/>
      <c r="N334" s="1"/>
    </row>
    <row r="335" spans="1:14" ht="18.75" customHeight="1">
      <c r="A335" s="13"/>
      <c r="B335" s="13"/>
      <c r="C335" s="32"/>
      <c r="D335" s="13"/>
      <c r="E335" s="14"/>
      <c r="F335" s="14"/>
      <c r="G335" s="1"/>
      <c r="H335" s="1"/>
      <c r="I335" s="1"/>
      <c r="J335" s="1"/>
      <c r="K335" s="1"/>
      <c r="L335" s="1"/>
      <c r="M335" s="1"/>
      <c r="N335" s="1"/>
    </row>
    <row r="336" spans="1:14" ht="18.75" customHeight="1">
      <c r="A336" s="13"/>
      <c r="B336" s="13"/>
      <c r="C336" s="32"/>
      <c r="D336" s="13"/>
      <c r="E336" s="14"/>
      <c r="F336" s="14"/>
      <c r="G336" s="1"/>
      <c r="H336" s="1"/>
      <c r="I336" s="1"/>
      <c r="J336" s="1"/>
      <c r="K336" s="1"/>
      <c r="L336" s="1"/>
      <c r="M336" s="1"/>
      <c r="N336" s="1"/>
    </row>
    <row r="337" spans="1:14" ht="18.75" customHeight="1">
      <c r="A337" s="13"/>
      <c r="B337" s="13"/>
      <c r="C337" s="32"/>
      <c r="D337" s="13"/>
      <c r="E337" s="14"/>
      <c r="F337" s="14"/>
      <c r="G337" s="1"/>
      <c r="H337" s="1"/>
      <c r="I337" s="1"/>
      <c r="J337" s="1"/>
      <c r="K337" s="1"/>
      <c r="L337" s="1"/>
      <c r="M337" s="1"/>
      <c r="N337" s="1"/>
    </row>
    <row r="338" spans="1:14" ht="18.75" customHeight="1">
      <c r="A338" s="13"/>
      <c r="B338" s="13"/>
      <c r="C338" s="32"/>
      <c r="D338" s="13"/>
      <c r="E338" s="14"/>
      <c r="F338" s="14"/>
      <c r="G338" s="1"/>
      <c r="H338" s="1"/>
      <c r="I338" s="1"/>
      <c r="J338" s="1"/>
      <c r="K338" s="1"/>
      <c r="L338" s="1"/>
      <c r="M338" s="1"/>
      <c r="N338" s="1"/>
    </row>
    <row r="339" spans="1:14" ht="18.75" customHeight="1">
      <c r="A339" s="13"/>
      <c r="B339" s="13"/>
      <c r="C339" s="32"/>
      <c r="D339" s="13"/>
      <c r="E339" s="14"/>
      <c r="F339" s="14"/>
      <c r="G339" s="1"/>
      <c r="H339" s="1"/>
      <c r="I339" s="1"/>
      <c r="J339" s="1"/>
      <c r="K339" s="1"/>
      <c r="L339" s="1"/>
      <c r="M339" s="1"/>
      <c r="N339" s="1"/>
    </row>
    <row r="340" spans="1:14" ht="18.75" customHeight="1">
      <c r="A340" s="13"/>
      <c r="B340" s="13"/>
      <c r="C340" s="32"/>
      <c r="D340" s="13"/>
      <c r="E340" s="14"/>
      <c r="F340" s="14"/>
      <c r="G340" s="1"/>
      <c r="H340" s="1"/>
      <c r="I340" s="1"/>
      <c r="J340" s="1"/>
      <c r="K340" s="1"/>
      <c r="L340" s="1"/>
      <c r="M340" s="1"/>
      <c r="N340" s="1"/>
    </row>
    <row r="341" spans="1:14" ht="18.75" customHeight="1">
      <c r="A341" s="13"/>
      <c r="B341" s="13"/>
      <c r="C341" s="32"/>
      <c r="D341" s="13"/>
      <c r="E341" s="14"/>
      <c r="F341" s="14"/>
      <c r="G341" s="1"/>
      <c r="H341" s="1"/>
      <c r="I341" s="1"/>
      <c r="J341" s="1"/>
      <c r="K341" s="1"/>
      <c r="L341" s="1"/>
      <c r="M341" s="1"/>
      <c r="N341" s="1"/>
    </row>
    <row r="342" spans="1:14" ht="18.75" customHeight="1">
      <c r="A342" s="13"/>
      <c r="B342" s="13"/>
      <c r="C342" s="32"/>
      <c r="D342" s="13"/>
      <c r="E342" s="14"/>
      <c r="F342" s="14"/>
      <c r="G342" s="1"/>
      <c r="H342" s="1"/>
      <c r="I342" s="1"/>
      <c r="J342" s="1"/>
      <c r="K342" s="1"/>
      <c r="L342" s="1"/>
      <c r="M342" s="1"/>
      <c r="N342" s="1"/>
    </row>
    <row r="343" spans="1:14" ht="18.75" customHeight="1">
      <c r="A343" s="13"/>
      <c r="B343" s="13"/>
      <c r="C343" s="32"/>
      <c r="D343" s="13"/>
      <c r="E343" s="14"/>
      <c r="F343" s="14"/>
      <c r="G343" s="1"/>
      <c r="H343" s="1"/>
      <c r="I343" s="1"/>
      <c r="J343" s="1"/>
      <c r="K343" s="1"/>
      <c r="L343" s="1"/>
      <c r="M343" s="1"/>
      <c r="N343" s="1"/>
    </row>
    <row r="344" spans="1:14" ht="18.75" customHeight="1">
      <c r="A344" s="13"/>
      <c r="B344" s="13"/>
      <c r="C344" s="32"/>
      <c r="D344" s="13"/>
      <c r="E344" s="14"/>
      <c r="F344" s="14"/>
      <c r="G344" s="1"/>
      <c r="H344" s="1"/>
      <c r="I344" s="1"/>
      <c r="J344" s="1"/>
      <c r="K344" s="1"/>
      <c r="L344" s="1"/>
      <c r="M344" s="1"/>
      <c r="N344" s="1"/>
    </row>
    <row r="345" spans="1:14" ht="18.75" customHeight="1">
      <c r="A345" s="13"/>
      <c r="B345" s="13"/>
      <c r="C345" s="32"/>
      <c r="D345" s="13"/>
      <c r="E345" s="14"/>
      <c r="F345" s="14"/>
      <c r="G345" s="1"/>
      <c r="H345" s="1"/>
      <c r="I345" s="1"/>
      <c r="J345" s="1"/>
      <c r="K345" s="1"/>
      <c r="L345" s="1"/>
      <c r="M345" s="1"/>
      <c r="N345" s="1"/>
    </row>
    <row r="346" spans="1:14" ht="18.75" customHeight="1">
      <c r="A346" s="13"/>
      <c r="B346" s="13"/>
      <c r="C346" s="32"/>
      <c r="D346" s="13"/>
      <c r="E346" s="14"/>
      <c r="F346" s="14"/>
      <c r="G346" s="1"/>
      <c r="H346" s="1"/>
      <c r="I346" s="1"/>
      <c r="J346" s="1"/>
      <c r="K346" s="1"/>
      <c r="L346" s="1"/>
      <c r="M346" s="1"/>
      <c r="N346" s="1"/>
    </row>
    <row r="347" spans="1:14" ht="18.75" customHeight="1">
      <c r="A347" s="13"/>
      <c r="B347" s="13"/>
      <c r="C347" s="32"/>
      <c r="D347" s="13"/>
      <c r="E347" s="14"/>
      <c r="F347" s="14"/>
      <c r="G347" s="1"/>
      <c r="H347" s="1"/>
      <c r="I347" s="1"/>
      <c r="J347" s="1"/>
      <c r="K347" s="1"/>
      <c r="L347" s="1"/>
      <c r="M347" s="1"/>
      <c r="N347" s="1"/>
    </row>
    <row r="348" spans="1:14" ht="18.75" customHeight="1">
      <c r="A348" s="13"/>
      <c r="B348" s="13"/>
      <c r="C348" s="32"/>
      <c r="D348" s="13"/>
      <c r="E348" s="14"/>
      <c r="F348" s="14"/>
      <c r="G348" s="1"/>
      <c r="H348" s="1"/>
      <c r="I348" s="1"/>
      <c r="J348" s="1"/>
      <c r="K348" s="1"/>
      <c r="L348" s="1"/>
      <c r="M348" s="1"/>
      <c r="N348" s="1"/>
    </row>
    <row r="349" spans="1:14" ht="18.75" customHeight="1">
      <c r="A349" s="13"/>
      <c r="B349" s="13"/>
      <c r="C349" s="32"/>
      <c r="D349" s="13"/>
      <c r="E349" s="14"/>
      <c r="F349" s="14"/>
      <c r="G349" s="1"/>
      <c r="H349" s="1"/>
      <c r="I349" s="1"/>
      <c r="J349" s="1"/>
      <c r="K349" s="1"/>
      <c r="L349" s="1"/>
      <c r="M349" s="1"/>
      <c r="N349" s="1"/>
    </row>
    <row r="350" spans="1:14" ht="18.75" customHeight="1">
      <c r="A350" s="13"/>
      <c r="B350" s="13"/>
      <c r="C350" s="32"/>
      <c r="D350" s="13"/>
      <c r="E350" s="14"/>
      <c r="F350" s="14"/>
      <c r="G350" s="1"/>
      <c r="H350" s="1"/>
      <c r="I350" s="1"/>
      <c r="J350" s="1"/>
      <c r="K350" s="1"/>
      <c r="L350" s="1"/>
      <c r="M350" s="1"/>
      <c r="N350" s="1"/>
    </row>
    <row r="351" spans="1:14" ht="18.75" customHeight="1">
      <c r="A351" s="13"/>
      <c r="B351" s="13"/>
      <c r="C351" s="32"/>
      <c r="D351" s="13"/>
      <c r="E351" s="14"/>
      <c r="F351" s="14"/>
      <c r="G351" s="1"/>
      <c r="H351" s="1"/>
      <c r="I351" s="1"/>
      <c r="J351" s="1"/>
      <c r="K351" s="1"/>
      <c r="L351" s="1"/>
      <c r="M351" s="1"/>
      <c r="N351" s="1"/>
    </row>
    <row r="352" spans="1:14" ht="18.75" customHeight="1">
      <c r="A352" s="13"/>
      <c r="B352" s="13"/>
      <c r="C352" s="32"/>
      <c r="D352" s="13"/>
      <c r="E352" s="14"/>
      <c r="F352" s="14"/>
      <c r="G352" s="1"/>
      <c r="H352" s="1"/>
      <c r="I352" s="1"/>
      <c r="J352" s="1"/>
      <c r="K352" s="1"/>
      <c r="L352" s="1"/>
      <c r="M352" s="1"/>
      <c r="N352" s="1"/>
    </row>
    <row r="353" spans="1:14" ht="18.75" customHeight="1">
      <c r="A353" s="13"/>
      <c r="B353" s="13"/>
      <c r="C353" s="32"/>
      <c r="D353" s="13"/>
      <c r="E353" s="14"/>
      <c r="F353" s="14"/>
      <c r="G353" s="1"/>
      <c r="H353" s="1"/>
      <c r="I353" s="1"/>
      <c r="J353" s="1"/>
      <c r="K353" s="1"/>
      <c r="L353" s="1"/>
      <c r="M353" s="1"/>
      <c r="N353" s="1"/>
    </row>
    <row r="354" spans="1:14" ht="18.75" customHeight="1">
      <c r="A354" s="13"/>
      <c r="B354" s="13"/>
      <c r="C354" s="32"/>
      <c r="D354" s="13"/>
      <c r="E354" s="14"/>
      <c r="F354" s="14"/>
      <c r="G354" s="1"/>
      <c r="H354" s="1"/>
      <c r="I354" s="1"/>
      <c r="J354" s="1"/>
      <c r="K354" s="1"/>
      <c r="L354" s="1"/>
      <c r="M354" s="1"/>
      <c r="N354" s="1"/>
    </row>
    <row r="355" spans="1:14" ht="18.75" customHeight="1">
      <c r="A355" s="13"/>
      <c r="B355" s="13"/>
      <c r="C355" s="32"/>
      <c r="D355" s="13"/>
      <c r="E355" s="14"/>
      <c r="F355" s="14"/>
      <c r="G355" s="1"/>
      <c r="H355" s="1"/>
      <c r="I355" s="1"/>
      <c r="J355" s="1"/>
      <c r="K355" s="1"/>
      <c r="L355" s="1"/>
      <c r="M355" s="1"/>
      <c r="N355" s="1"/>
    </row>
    <row r="356" spans="1:14" ht="18.75" customHeight="1">
      <c r="A356" s="13"/>
      <c r="B356" s="13"/>
      <c r="C356" s="32"/>
      <c r="D356" s="13"/>
      <c r="E356" s="14"/>
      <c r="F356" s="14"/>
      <c r="G356" s="1"/>
      <c r="H356" s="1"/>
      <c r="I356" s="1"/>
      <c r="J356" s="1"/>
      <c r="K356" s="1"/>
      <c r="L356" s="1"/>
      <c r="M356" s="1"/>
      <c r="N356" s="1"/>
    </row>
    <row r="357" spans="1:14" ht="18.75" customHeight="1">
      <c r="A357" s="13"/>
      <c r="B357" s="13"/>
      <c r="C357" s="32"/>
      <c r="D357" s="13"/>
      <c r="E357" s="14"/>
      <c r="F357" s="14"/>
      <c r="G357" s="1"/>
      <c r="H357" s="1"/>
      <c r="I357" s="1"/>
      <c r="J357" s="1"/>
      <c r="K357" s="1"/>
      <c r="L357" s="1"/>
      <c r="M357" s="1"/>
      <c r="N357" s="1"/>
    </row>
    <row r="358" spans="1:14" ht="18.75" customHeight="1">
      <c r="A358" s="13"/>
      <c r="B358" s="13"/>
      <c r="C358" s="32"/>
      <c r="D358" s="13"/>
      <c r="E358" s="14"/>
      <c r="F358" s="14"/>
      <c r="G358" s="1"/>
      <c r="H358" s="1"/>
      <c r="I358" s="1"/>
      <c r="J358" s="1"/>
      <c r="K358" s="1"/>
      <c r="L358" s="1"/>
      <c r="M358" s="1"/>
      <c r="N358" s="1"/>
    </row>
    <row r="359" spans="1:14" ht="18.75" customHeight="1">
      <c r="A359" s="13"/>
      <c r="B359" s="13"/>
      <c r="C359" s="32"/>
      <c r="D359" s="13"/>
      <c r="E359" s="14"/>
      <c r="F359" s="14"/>
      <c r="G359" s="1"/>
      <c r="H359" s="1"/>
      <c r="I359" s="1"/>
      <c r="J359" s="1"/>
      <c r="K359" s="1"/>
      <c r="L359" s="1"/>
      <c r="M359" s="1"/>
      <c r="N359" s="1"/>
    </row>
    <row r="360" spans="1:14" ht="18.75" customHeight="1">
      <c r="A360" s="13"/>
      <c r="B360" s="13"/>
      <c r="C360" s="32"/>
      <c r="D360" s="13"/>
      <c r="E360" s="14"/>
      <c r="F360" s="14"/>
      <c r="G360" s="1"/>
      <c r="H360" s="1"/>
      <c r="I360" s="1"/>
      <c r="J360" s="1"/>
      <c r="K360" s="1"/>
      <c r="L360" s="1"/>
      <c r="M360" s="1"/>
      <c r="N360" s="1"/>
    </row>
    <row r="361" spans="1:14" ht="18.75" customHeight="1">
      <c r="A361" s="13"/>
      <c r="B361" s="13"/>
      <c r="C361" s="32"/>
      <c r="D361" s="13"/>
      <c r="E361" s="14"/>
      <c r="F361" s="14"/>
      <c r="G361" s="1"/>
      <c r="H361" s="1"/>
      <c r="I361" s="1"/>
      <c r="J361" s="1"/>
      <c r="K361" s="1"/>
      <c r="L361" s="1"/>
      <c r="M361" s="1"/>
      <c r="N361" s="1"/>
    </row>
    <row r="362" spans="1:14" ht="18.75" customHeight="1">
      <c r="A362" s="13"/>
      <c r="B362" s="13"/>
      <c r="C362" s="32"/>
      <c r="D362" s="13"/>
      <c r="E362" s="14"/>
      <c r="F362" s="14"/>
      <c r="G362" s="1"/>
      <c r="H362" s="1"/>
      <c r="I362" s="1"/>
      <c r="J362" s="1"/>
      <c r="K362" s="1"/>
      <c r="L362" s="1"/>
      <c r="M362" s="1"/>
      <c r="N362" s="1"/>
    </row>
    <row r="363" spans="1:14" ht="18.75" customHeight="1">
      <c r="A363" s="13"/>
      <c r="B363" s="13"/>
      <c r="C363" s="32"/>
      <c r="D363" s="13"/>
      <c r="E363" s="14"/>
      <c r="F363" s="14"/>
      <c r="G363" s="1"/>
      <c r="H363" s="1"/>
      <c r="I363" s="1"/>
      <c r="J363" s="1"/>
      <c r="K363" s="1"/>
      <c r="L363" s="1"/>
      <c r="M363" s="1"/>
      <c r="N363" s="1"/>
    </row>
    <row r="364" spans="1:14" ht="18.75" customHeight="1">
      <c r="A364" s="13"/>
      <c r="B364" s="13"/>
      <c r="C364" s="32"/>
      <c r="D364" s="13"/>
      <c r="E364" s="14"/>
      <c r="F364" s="14"/>
      <c r="G364" s="1"/>
      <c r="H364" s="1"/>
      <c r="I364" s="1"/>
      <c r="J364" s="1"/>
      <c r="K364" s="1"/>
      <c r="L364" s="1"/>
      <c r="M364" s="1"/>
      <c r="N364" s="1"/>
    </row>
    <row r="365" spans="1:14" ht="18.75" customHeight="1">
      <c r="A365" s="13"/>
      <c r="B365" s="13"/>
      <c r="C365" s="32"/>
      <c r="D365" s="13"/>
      <c r="E365" s="14"/>
      <c r="F365" s="14"/>
      <c r="G365" s="1"/>
      <c r="H365" s="1"/>
      <c r="I365" s="1"/>
      <c r="J365" s="1"/>
      <c r="K365" s="1"/>
      <c r="L365" s="1"/>
      <c r="M365" s="1"/>
      <c r="N365" s="1"/>
    </row>
    <row r="366" spans="1:14" ht="18.75" customHeight="1">
      <c r="A366" s="13"/>
      <c r="B366" s="13"/>
      <c r="C366" s="32"/>
      <c r="D366" s="13"/>
      <c r="E366" s="14"/>
      <c r="F366" s="14"/>
      <c r="G366" s="1"/>
      <c r="H366" s="1"/>
      <c r="I366" s="1"/>
      <c r="J366" s="1"/>
      <c r="K366" s="1"/>
      <c r="L366" s="1"/>
      <c r="M366" s="1"/>
      <c r="N366" s="1"/>
    </row>
    <row r="367" spans="1:14" ht="18.75" customHeight="1">
      <c r="A367" s="13"/>
      <c r="B367" s="13"/>
      <c r="C367" s="32"/>
      <c r="D367" s="13"/>
      <c r="E367" s="14"/>
      <c r="F367" s="14"/>
      <c r="G367" s="1"/>
      <c r="H367" s="1"/>
      <c r="I367" s="1"/>
      <c r="J367" s="1"/>
      <c r="K367" s="1"/>
      <c r="L367" s="1"/>
      <c r="M367" s="1"/>
      <c r="N367" s="1"/>
    </row>
    <row r="368" spans="1:14" ht="18.75" customHeight="1">
      <c r="A368" s="13"/>
      <c r="B368" s="13"/>
      <c r="C368" s="32"/>
      <c r="D368" s="13"/>
      <c r="E368" s="14"/>
      <c r="F368" s="14"/>
      <c r="G368" s="1"/>
      <c r="H368" s="1"/>
      <c r="I368" s="1"/>
      <c r="J368" s="1"/>
      <c r="K368" s="1"/>
      <c r="L368" s="1"/>
      <c r="M368" s="1"/>
      <c r="N368" s="1"/>
    </row>
    <row r="369" spans="1:14" ht="18.75" customHeight="1">
      <c r="A369" s="13"/>
      <c r="B369" s="13"/>
      <c r="C369" s="32"/>
      <c r="D369" s="13"/>
      <c r="E369" s="14"/>
      <c r="F369" s="14"/>
      <c r="G369" s="1"/>
      <c r="H369" s="1"/>
      <c r="I369" s="1"/>
      <c r="J369" s="1"/>
      <c r="K369" s="1"/>
      <c r="L369" s="1"/>
      <c r="M369" s="1"/>
      <c r="N369" s="1"/>
    </row>
    <row r="370" spans="1:14" ht="18.75" customHeight="1">
      <c r="A370" s="13"/>
      <c r="B370" s="13"/>
      <c r="C370" s="32"/>
      <c r="D370" s="13"/>
      <c r="E370" s="14"/>
      <c r="F370" s="14"/>
      <c r="G370" s="1"/>
      <c r="H370" s="1"/>
      <c r="I370" s="1"/>
      <c r="J370" s="1"/>
      <c r="K370" s="1"/>
      <c r="L370" s="1"/>
      <c r="M370" s="1"/>
      <c r="N370" s="1"/>
    </row>
    <row r="371" spans="1:14" ht="18.75" customHeight="1">
      <c r="A371" s="13"/>
      <c r="B371" s="13"/>
      <c r="C371" s="32"/>
      <c r="D371" s="13"/>
      <c r="E371" s="14"/>
      <c r="F371" s="14"/>
      <c r="G371" s="1"/>
      <c r="H371" s="1"/>
      <c r="I371" s="1"/>
      <c r="J371" s="1"/>
      <c r="K371" s="1"/>
      <c r="L371" s="1"/>
      <c r="M371" s="1"/>
      <c r="N371" s="1"/>
    </row>
    <row r="372" spans="1:14" ht="18.75" customHeight="1">
      <c r="A372" s="13"/>
      <c r="B372" s="13"/>
      <c r="C372" s="32"/>
      <c r="D372" s="13"/>
      <c r="E372" s="14"/>
      <c r="F372" s="14"/>
      <c r="G372" s="1"/>
      <c r="H372" s="1"/>
      <c r="I372" s="1"/>
      <c r="J372" s="1"/>
      <c r="K372" s="1"/>
      <c r="L372" s="1"/>
      <c r="M372" s="1"/>
      <c r="N372" s="1"/>
    </row>
    <row r="373" spans="1:14" ht="18.75" customHeight="1">
      <c r="A373" s="13"/>
      <c r="B373" s="13"/>
      <c r="C373" s="32"/>
      <c r="D373" s="13"/>
      <c r="E373" s="14"/>
      <c r="F373" s="14"/>
      <c r="G373" s="1"/>
      <c r="H373" s="1"/>
      <c r="I373" s="1"/>
      <c r="J373" s="1"/>
      <c r="K373" s="1"/>
      <c r="L373" s="1"/>
      <c r="M373" s="1"/>
      <c r="N373" s="1"/>
    </row>
    <row r="374" spans="1:14" ht="18.75" customHeight="1">
      <c r="A374" s="13"/>
      <c r="B374" s="13"/>
      <c r="C374" s="32"/>
      <c r="D374" s="13"/>
      <c r="E374" s="14"/>
      <c r="F374" s="14"/>
      <c r="G374" s="1"/>
      <c r="H374" s="1"/>
      <c r="I374" s="1"/>
      <c r="J374" s="1"/>
      <c r="K374" s="1"/>
      <c r="L374" s="1"/>
      <c r="M374" s="1"/>
      <c r="N374" s="1"/>
    </row>
    <row r="375" spans="1:14" ht="18.75" customHeight="1">
      <c r="A375" s="13"/>
      <c r="B375" s="13"/>
      <c r="C375" s="32"/>
      <c r="D375" s="13"/>
      <c r="E375" s="14"/>
      <c r="F375" s="14"/>
      <c r="G375" s="1"/>
      <c r="H375" s="1"/>
      <c r="I375" s="1"/>
      <c r="J375" s="1"/>
      <c r="K375" s="1"/>
      <c r="L375" s="1"/>
      <c r="M375" s="1"/>
      <c r="N375" s="1"/>
    </row>
    <row r="376" spans="1:14" ht="18.75" customHeight="1">
      <c r="A376" s="13"/>
      <c r="B376" s="13"/>
      <c r="C376" s="32"/>
      <c r="D376" s="13"/>
      <c r="E376" s="14"/>
      <c r="F376" s="14"/>
      <c r="G376" s="1"/>
      <c r="H376" s="1"/>
      <c r="I376" s="1"/>
      <c r="J376" s="1"/>
      <c r="K376" s="1"/>
      <c r="L376" s="1"/>
      <c r="M376" s="1"/>
      <c r="N376" s="1"/>
    </row>
    <row r="377" spans="1:14" ht="18.75" customHeight="1">
      <c r="A377" s="13"/>
      <c r="B377" s="13"/>
      <c r="C377" s="32"/>
      <c r="D377" s="13"/>
      <c r="E377" s="14"/>
      <c r="F377" s="14"/>
      <c r="G377" s="1"/>
      <c r="H377" s="1"/>
      <c r="I377" s="1"/>
      <c r="J377" s="1"/>
      <c r="K377" s="1"/>
      <c r="L377" s="1"/>
      <c r="M377" s="1"/>
      <c r="N377" s="1"/>
    </row>
    <row r="378" spans="1:14" ht="18.75" customHeight="1">
      <c r="A378" s="13"/>
      <c r="B378" s="13"/>
      <c r="C378" s="32"/>
      <c r="D378" s="13"/>
      <c r="E378" s="14"/>
      <c r="F378" s="14"/>
      <c r="G378" s="1"/>
      <c r="H378" s="1"/>
      <c r="I378" s="1"/>
      <c r="J378" s="1"/>
      <c r="K378" s="1"/>
      <c r="L378" s="1"/>
      <c r="M378" s="1"/>
      <c r="N378" s="1"/>
    </row>
    <row r="379" spans="1:14" ht="18.75" customHeight="1">
      <c r="A379" s="13"/>
      <c r="B379" s="13"/>
      <c r="C379" s="32"/>
      <c r="D379" s="13"/>
      <c r="E379" s="14"/>
      <c r="F379" s="14"/>
      <c r="G379" s="1"/>
      <c r="H379" s="1"/>
      <c r="I379" s="1"/>
      <c r="J379" s="1"/>
      <c r="K379" s="1"/>
      <c r="L379" s="1"/>
      <c r="M379" s="1"/>
      <c r="N379" s="1"/>
    </row>
    <row r="380" spans="1:14" ht="18.75" customHeight="1">
      <c r="A380" s="13"/>
      <c r="B380" s="13"/>
      <c r="C380" s="32"/>
      <c r="D380" s="13"/>
      <c r="E380" s="14"/>
      <c r="F380" s="14"/>
      <c r="G380" s="1"/>
      <c r="H380" s="1"/>
      <c r="I380" s="1"/>
      <c r="J380" s="1"/>
      <c r="K380" s="1"/>
      <c r="L380" s="1"/>
      <c r="M380" s="1"/>
      <c r="N380" s="1"/>
    </row>
    <row r="381" spans="1:14" ht="18.75" customHeight="1">
      <c r="A381" s="13"/>
      <c r="B381" s="13"/>
      <c r="C381" s="32"/>
      <c r="D381" s="13"/>
      <c r="E381" s="14"/>
      <c r="F381" s="14"/>
      <c r="G381" s="1"/>
      <c r="H381" s="1"/>
      <c r="I381" s="1"/>
      <c r="J381" s="1"/>
      <c r="K381" s="1"/>
      <c r="L381" s="1"/>
      <c r="M381" s="1"/>
      <c r="N381" s="1"/>
    </row>
    <row r="382" spans="1:14" ht="18.75" customHeight="1">
      <c r="A382" s="13"/>
      <c r="B382" s="13"/>
      <c r="C382" s="32"/>
      <c r="D382" s="13"/>
      <c r="E382" s="14"/>
      <c r="F382" s="14"/>
      <c r="G382" s="1"/>
      <c r="H382" s="1"/>
      <c r="I382" s="1"/>
      <c r="J382" s="1"/>
      <c r="K382" s="1"/>
      <c r="L382" s="1"/>
      <c r="M382" s="1"/>
      <c r="N382" s="1"/>
    </row>
    <row r="383" spans="1:14" ht="18.75" customHeight="1">
      <c r="A383" s="13"/>
      <c r="B383" s="13"/>
      <c r="C383" s="32"/>
      <c r="D383" s="13"/>
      <c r="E383" s="14"/>
      <c r="F383" s="14"/>
      <c r="G383" s="1"/>
      <c r="H383" s="1"/>
      <c r="I383" s="1"/>
      <c r="J383" s="1"/>
      <c r="K383" s="1"/>
      <c r="L383" s="1"/>
      <c r="M383" s="1"/>
      <c r="N383" s="1"/>
    </row>
    <row r="384" spans="1:14" ht="18.75" customHeight="1">
      <c r="A384" s="13"/>
      <c r="B384" s="13"/>
      <c r="C384" s="32"/>
      <c r="D384" s="13"/>
      <c r="E384" s="14"/>
      <c r="F384" s="14"/>
      <c r="G384" s="1"/>
      <c r="H384" s="1"/>
      <c r="I384" s="1"/>
      <c r="J384" s="1"/>
      <c r="K384" s="1"/>
      <c r="L384" s="1"/>
      <c r="M384" s="1"/>
      <c r="N384" s="1"/>
    </row>
    <row r="385" spans="1:14" ht="18.75" customHeight="1">
      <c r="A385" s="13"/>
      <c r="B385" s="13"/>
      <c r="C385" s="32"/>
      <c r="D385" s="13"/>
      <c r="E385" s="14"/>
      <c r="F385" s="14"/>
      <c r="G385" s="1"/>
      <c r="H385" s="1"/>
      <c r="I385" s="1"/>
      <c r="J385" s="1"/>
      <c r="K385" s="1"/>
      <c r="L385" s="1"/>
      <c r="M385" s="1"/>
      <c r="N385" s="1"/>
    </row>
    <row r="386" spans="1:14" ht="18.75" customHeight="1">
      <c r="A386" s="13"/>
      <c r="B386" s="13"/>
      <c r="C386" s="32"/>
      <c r="D386" s="13"/>
      <c r="E386" s="14"/>
      <c r="F386" s="14"/>
      <c r="G386" s="1"/>
      <c r="H386" s="1"/>
      <c r="I386" s="1"/>
      <c r="J386" s="1"/>
      <c r="K386" s="1"/>
      <c r="L386" s="1"/>
      <c r="M386" s="1"/>
      <c r="N386" s="1"/>
    </row>
    <row r="387" spans="1:14" ht="18.75" customHeight="1">
      <c r="A387" s="13"/>
      <c r="B387" s="13"/>
      <c r="C387" s="32"/>
      <c r="D387" s="13"/>
      <c r="E387" s="14"/>
      <c r="F387" s="14"/>
      <c r="G387" s="1"/>
      <c r="H387" s="1"/>
      <c r="I387" s="1"/>
      <c r="J387" s="1"/>
      <c r="K387" s="1"/>
      <c r="L387" s="1"/>
      <c r="M387" s="1"/>
      <c r="N387" s="1"/>
    </row>
    <row r="388" spans="1:14" ht="18.75" customHeight="1">
      <c r="A388" s="13"/>
      <c r="B388" s="13"/>
      <c r="C388" s="32"/>
      <c r="D388" s="13"/>
      <c r="E388" s="14"/>
      <c r="F388" s="14"/>
      <c r="G388" s="1"/>
      <c r="H388" s="1"/>
      <c r="I388" s="1"/>
      <c r="J388" s="1"/>
      <c r="K388" s="1"/>
      <c r="L388" s="1"/>
      <c r="M388" s="1"/>
      <c r="N388" s="1"/>
    </row>
    <row r="389" spans="1:14" ht="18.75" customHeight="1">
      <c r="A389" s="13"/>
      <c r="B389" s="13"/>
      <c r="C389" s="32"/>
      <c r="D389" s="13"/>
      <c r="E389" s="14"/>
      <c r="F389" s="14"/>
      <c r="G389" s="1"/>
      <c r="H389" s="1"/>
      <c r="I389" s="1"/>
      <c r="J389" s="1"/>
      <c r="K389" s="1"/>
      <c r="L389" s="1"/>
      <c r="M389" s="1"/>
      <c r="N389" s="1"/>
    </row>
    <row r="390" spans="1:14" ht="18.75" customHeight="1">
      <c r="A390" s="13"/>
      <c r="B390" s="13"/>
      <c r="C390" s="32"/>
      <c r="D390" s="13"/>
      <c r="E390" s="14"/>
      <c r="F390" s="14"/>
      <c r="G390" s="1"/>
      <c r="H390" s="1"/>
      <c r="I390" s="1"/>
      <c r="J390" s="1"/>
      <c r="K390" s="1"/>
      <c r="L390" s="1"/>
      <c r="M390" s="1"/>
      <c r="N390" s="1"/>
    </row>
    <row r="391" spans="1:14" ht="18.75" customHeight="1">
      <c r="A391" s="13"/>
      <c r="B391" s="13"/>
      <c r="C391" s="32"/>
      <c r="D391" s="13"/>
      <c r="E391" s="14"/>
      <c r="F391" s="14"/>
      <c r="G391" s="1"/>
      <c r="H391" s="1"/>
      <c r="I391" s="1"/>
      <c r="J391" s="1"/>
      <c r="K391" s="1"/>
      <c r="L391" s="1"/>
      <c r="M391" s="1"/>
      <c r="N391" s="1"/>
    </row>
    <row r="392" spans="1:14" ht="18.75" customHeight="1">
      <c r="A392" s="13"/>
      <c r="B392" s="13"/>
      <c r="C392" s="32"/>
      <c r="D392" s="13"/>
      <c r="E392" s="14"/>
      <c r="F392" s="14"/>
      <c r="G392" s="1"/>
      <c r="H392" s="1"/>
      <c r="I392" s="1"/>
      <c r="J392" s="1"/>
      <c r="K392" s="1"/>
      <c r="L392" s="1"/>
      <c r="M392" s="1"/>
      <c r="N392" s="1"/>
    </row>
    <row r="393" spans="1:14" ht="18.75" customHeight="1">
      <c r="A393" s="13"/>
      <c r="B393" s="13"/>
      <c r="C393" s="32"/>
      <c r="D393" s="13"/>
      <c r="E393" s="14"/>
      <c r="F393" s="14"/>
      <c r="G393" s="1"/>
      <c r="H393" s="1"/>
      <c r="I393" s="1"/>
      <c r="J393" s="1"/>
      <c r="K393" s="1"/>
      <c r="L393" s="1"/>
      <c r="M393" s="1"/>
      <c r="N393" s="1"/>
    </row>
    <row r="394" spans="1:14" ht="18.75" customHeight="1">
      <c r="A394" s="13"/>
      <c r="B394" s="13"/>
      <c r="C394" s="32"/>
      <c r="D394" s="13"/>
      <c r="E394" s="14"/>
      <c r="F394" s="14"/>
      <c r="G394" s="1"/>
      <c r="H394" s="1"/>
      <c r="I394" s="1"/>
      <c r="J394" s="1"/>
      <c r="K394" s="1"/>
      <c r="L394" s="1"/>
      <c r="M394" s="1"/>
      <c r="N394" s="1"/>
    </row>
    <row r="395" spans="1:14" ht="18.75" customHeight="1">
      <c r="A395" s="13"/>
      <c r="B395" s="13"/>
      <c r="C395" s="32"/>
      <c r="D395" s="13"/>
      <c r="E395" s="14"/>
      <c r="F395" s="14"/>
      <c r="G395" s="1"/>
      <c r="H395" s="1"/>
      <c r="I395" s="1"/>
      <c r="J395" s="1"/>
      <c r="K395" s="1"/>
      <c r="L395" s="1"/>
      <c r="M395" s="1"/>
      <c r="N395" s="1"/>
    </row>
    <row r="396" spans="1:14" ht="18.75" customHeight="1">
      <c r="A396" s="13"/>
      <c r="B396" s="13"/>
      <c r="C396" s="32"/>
      <c r="D396" s="13"/>
      <c r="E396" s="14"/>
      <c r="F396" s="14"/>
      <c r="G396" s="1"/>
      <c r="H396" s="1"/>
      <c r="I396" s="1"/>
      <c r="J396" s="1"/>
      <c r="K396" s="1"/>
      <c r="L396" s="1"/>
      <c r="M396" s="1"/>
      <c r="N396" s="1"/>
    </row>
    <row r="397" spans="1:14" ht="18.75" customHeight="1">
      <c r="A397" s="13"/>
      <c r="B397" s="13"/>
      <c r="C397" s="32"/>
      <c r="D397" s="13"/>
      <c r="E397" s="14"/>
      <c r="F397" s="14"/>
      <c r="G397" s="1"/>
      <c r="H397" s="1"/>
      <c r="I397" s="1"/>
      <c r="J397" s="1"/>
      <c r="K397" s="1"/>
      <c r="L397" s="1"/>
      <c r="M397" s="1"/>
      <c r="N397" s="1"/>
    </row>
    <row r="398" spans="1:14" ht="18.75" customHeight="1">
      <c r="A398" s="13"/>
      <c r="B398" s="13"/>
      <c r="C398" s="32"/>
      <c r="D398" s="13"/>
      <c r="E398" s="14"/>
      <c r="F398" s="14"/>
      <c r="G398" s="1"/>
      <c r="H398" s="1"/>
      <c r="I398" s="1"/>
      <c r="J398" s="1"/>
      <c r="K398" s="1"/>
      <c r="L398" s="1"/>
      <c r="M398" s="1"/>
      <c r="N398" s="1"/>
    </row>
    <row r="399" spans="1:14" ht="18.75" customHeight="1">
      <c r="A399" s="13"/>
      <c r="B399" s="13"/>
      <c r="C399" s="32"/>
      <c r="D399" s="13"/>
      <c r="E399" s="14"/>
      <c r="F399" s="14"/>
      <c r="G399" s="1"/>
      <c r="H399" s="1"/>
      <c r="I399" s="1"/>
      <c r="J399" s="1"/>
      <c r="K399" s="1"/>
      <c r="L399" s="1"/>
      <c r="M399" s="1"/>
      <c r="N399" s="1"/>
    </row>
    <row r="400" spans="1:14" ht="18.75" customHeight="1">
      <c r="A400" s="13"/>
      <c r="B400" s="13"/>
      <c r="C400" s="32"/>
      <c r="D400" s="13"/>
      <c r="E400" s="14"/>
      <c r="F400" s="14"/>
      <c r="G400" s="1"/>
      <c r="H400" s="1"/>
      <c r="I400" s="1"/>
      <c r="J400" s="1"/>
      <c r="K400" s="1"/>
      <c r="L400" s="1"/>
      <c r="M400" s="1"/>
      <c r="N400" s="1"/>
    </row>
    <row r="401" spans="1:14" ht="18.75" customHeight="1">
      <c r="A401" s="13"/>
      <c r="B401" s="13"/>
      <c r="C401" s="32"/>
      <c r="D401" s="13"/>
      <c r="E401" s="14"/>
      <c r="F401" s="14"/>
      <c r="G401" s="1"/>
      <c r="H401" s="1"/>
      <c r="I401" s="1"/>
      <c r="J401" s="1"/>
      <c r="K401" s="1"/>
      <c r="L401" s="1"/>
      <c r="M401" s="1"/>
      <c r="N401" s="1"/>
    </row>
    <row r="402" spans="1:14" ht="18.75" customHeight="1">
      <c r="A402" s="13"/>
      <c r="B402" s="13"/>
      <c r="C402" s="32"/>
      <c r="D402" s="13"/>
      <c r="E402" s="14"/>
      <c r="F402" s="14"/>
      <c r="G402" s="1"/>
      <c r="H402" s="1"/>
      <c r="I402" s="1"/>
      <c r="J402" s="1"/>
      <c r="K402" s="1"/>
      <c r="L402" s="1"/>
      <c r="M402" s="1"/>
      <c r="N402" s="1"/>
    </row>
    <row r="403" spans="1:14" ht="18.75" customHeight="1">
      <c r="A403" s="13"/>
      <c r="B403" s="13"/>
      <c r="C403" s="32"/>
      <c r="D403" s="13"/>
      <c r="E403" s="14"/>
      <c r="F403" s="14"/>
      <c r="G403" s="1"/>
      <c r="H403" s="1"/>
      <c r="I403" s="1"/>
      <c r="J403" s="1"/>
      <c r="K403" s="1"/>
      <c r="L403" s="1"/>
      <c r="M403" s="1"/>
      <c r="N403" s="1"/>
    </row>
    <row r="404" spans="1:14" ht="18.75" customHeight="1">
      <c r="A404" s="13"/>
      <c r="B404" s="13"/>
      <c r="C404" s="32"/>
      <c r="D404" s="13"/>
      <c r="E404" s="14"/>
      <c r="F404" s="14"/>
      <c r="G404" s="1"/>
      <c r="H404" s="1"/>
      <c r="I404" s="1"/>
      <c r="J404" s="1"/>
      <c r="K404" s="1"/>
      <c r="L404" s="1"/>
      <c r="M404" s="1"/>
      <c r="N404" s="1"/>
    </row>
    <row r="405" spans="1:14" ht="18.75" customHeight="1">
      <c r="A405" s="13"/>
      <c r="B405" s="13"/>
      <c r="C405" s="32"/>
      <c r="D405" s="13"/>
      <c r="E405" s="14"/>
      <c r="F405" s="14"/>
      <c r="G405" s="1"/>
      <c r="H405" s="1"/>
      <c r="I405" s="1"/>
      <c r="J405" s="1"/>
      <c r="K405" s="1"/>
      <c r="L405" s="1"/>
      <c r="M405" s="1"/>
      <c r="N405" s="1"/>
    </row>
    <row r="406" spans="1:14" ht="18.75" customHeight="1">
      <c r="A406" s="13"/>
      <c r="B406" s="13"/>
      <c r="C406" s="32"/>
      <c r="D406" s="13"/>
      <c r="E406" s="14"/>
      <c r="F406" s="14"/>
      <c r="G406" s="1"/>
      <c r="H406" s="1"/>
      <c r="I406" s="1"/>
      <c r="J406" s="1"/>
      <c r="K406" s="1"/>
      <c r="L406" s="1"/>
      <c r="M406" s="1"/>
      <c r="N406" s="1"/>
    </row>
    <row r="407" spans="1:14" ht="18.75" customHeight="1">
      <c r="A407" s="13"/>
      <c r="B407" s="13"/>
      <c r="C407" s="32"/>
      <c r="D407" s="13"/>
      <c r="E407" s="14"/>
      <c r="F407" s="14"/>
      <c r="G407" s="1"/>
      <c r="H407" s="1"/>
      <c r="I407" s="1"/>
      <c r="J407" s="1"/>
      <c r="K407" s="1"/>
      <c r="L407" s="1"/>
      <c r="M407" s="1"/>
      <c r="N407" s="1"/>
    </row>
    <row r="408" spans="1:14" ht="18.75" customHeight="1">
      <c r="A408" s="13"/>
      <c r="B408" s="13"/>
      <c r="C408" s="32"/>
      <c r="D408" s="13"/>
      <c r="E408" s="14"/>
      <c r="F408" s="14"/>
      <c r="G408" s="1"/>
      <c r="H408" s="1"/>
      <c r="I408" s="1"/>
      <c r="J408" s="1"/>
      <c r="K408" s="1"/>
      <c r="L408" s="1"/>
      <c r="M408" s="1"/>
      <c r="N408" s="1"/>
    </row>
    <row r="409" spans="1:14" ht="18.75" customHeight="1">
      <c r="A409" s="13"/>
      <c r="B409" s="13"/>
      <c r="C409" s="32"/>
      <c r="D409" s="13"/>
      <c r="E409" s="14"/>
      <c r="F409" s="14"/>
      <c r="G409" s="1"/>
      <c r="H409" s="1"/>
      <c r="I409" s="1"/>
      <c r="J409" s="1"/>
      <c r="K409" s="1"/>
      <c r="L409" s="1"/>
      <c r="M409" s="1"/>
      <c r="N409" s="1"/>
    </row>
    <row r="410" spans="1:14" ht="18.75" customHeight="1">
      <c r="A410" s="13"/>
      <c r="B410" s="13"/>
      <c r="C410" s="32"/>
      <c r="D410" s="13"/>
      <c r="E410" s="14"/>
      <c r="F410" s="14"/>
      <c r="G410" s="1"/>
      <c r="H410" s="1"/>
      <c r="I410" s="1"/>
      <c r="J410" s="1"/>
      <c r="K410" s="1"/>
      <c r="L410" s="1"/>
      <c r="M410" s="1"/>
      <c r="N410" s="1"/>
    </row>
    <row r="411" spans="1:14" ht="18.75" customHeight="1">
      <c r="A411" s="13"/>
      <c r="B411" s="13"/>
      <c r="C411" s="32"/>
      <c r="D411" s="13"/>
      <c r="E411" s="14"/>
      <c r="F411" s="14"/>
      <c r="G411" s="1"/>
      <c r="H411" s="1"/>
      <c r="I411" s="1"/>
      <c r="J411" s="1"/>
      <c r="K411" s="1"/>
      <c r="L411" s="1"/>
      <c r="M411" s="1"/>
      <c r="N411" s="1"/>
    </row>
    <row r="412" spans="1:14" ht="18.75" customHeight="1">
      <c r="A412" s="13"/>
      <c r="B412" s="13"/>
      <c r="C412" s="32"/>
      <c r="D412" s="13"/>
      <c r="E412" s="14"/>
      <c r="F412" s="14"/>
      <c r="G412" s="1"/>
      <c r="H412" s="1"/>
      <c r="I412" s="1"/>
      <c r="J412" s="1"/>
      <c r="K412" s="1"/>
      <c r="L412" s="1"/>
      <c r="M412" s="1"/>
      <c r="N412" s="1"/>
    </row>
    <row r="413" spans="1:14" ht="18.75" customHeight="1">
      <c r="A413" s="13"/>
      <c r="B413" s="13"/>
      <c r="C413" s="32"/>
      <c r="D413" s="13"/>
      <c r="E413" s="14"/>
      <c r="F413" s="14"/>
      <c r="G413" s="1"/>
      <c r="H413" s="1"/>
      <c r="I413" s="1"/>
      <c r="J413" s="1"/>
      <c r="K413" s="1"/>
      <c r="L413" s="1"/>
      <c r="M413" s="1"/>
      <c r="N413" s="1"/>
    </row>
    <row r="414" spans="1:14" ht="18.75" customHeight="1">
      <c r="A414" s="13"/>
      <c r="B414" s="13"/>
      <c r="C414" s="32"/>
      <c r="D414" s="13"/>
      <c r="E414" s="14"/>
      <c r="F414" s="14"/>
      <c r="G414" s="1"/>
      <c r="H414" s="1"/>
      <c r="I414" s="1"/>
      <c r="J414" s="1"/>
      <c r="K414" s="1"/>
      <c r="L414" s="1"/>
      <c r="M414" s="1"/>
      <c r="N414" s="1"/>
    </row>
    <row r="415" spans="1:14" ht="18.75" customHeight="1">
      <c r="A415" s="13"/>
      <c r="B415" s="13"/>
      <c r="C415" s="32"/>
      <c r="D415" s="13"/>
      <c r="E415" s="14"/>
      <c r="F415" s="14"/>
      <c r="G415" s="1"/>
      <c r="H415" s="1"/>
      <c r="I415" s="1"/>
      <c r="J415" s="1"/>
      <c r="K415" s="1"/>
      <c r="L415" s="1"/>
      <c r="M415" s="1"/>
      <c r="N415" s="1"/>
    </row>
    <row r="416" spans="1:14" ht="18.75" customHeight="1">
      <c r="A416" s="13"/>
      <c r="B416" s="13"/>
      <c r="C416" s="32"/>
      <c r="D416" s="13"/>
      <c r="E416" s="14"/>
      <c r="F416" s="14"/>
      <c r="G416" s="1"/>
      <c r="H416" s="1"/>
      <c r="I416" s="1"/>
      <c r="J416" s="1"/>
      <c r="K416" s="1"/>
      <c r="L416" s="1"/>
      <c r="M416" s="1"/>
      <c r="N416" s="1"/>
    </row>
    <row r="417" spans="1:14" ht="18.75" customHeight="1">
      <c r="A417" s="13"/>
      <c r="B417" s="13"/>
      <c r="C417" s="32"/>
      <c r="D417" s="13"/>
      <c r="E417" s="14"/>
      <c r="F417" s="14"/>
      <c r="G417" s="1"/>
      <c r="H417" s="1"/>
      <c r="I417" s="1"/>
      <c r="J417" s="1"/>
      <c r="K417" s="1"/>
      <c r="L417" s="1"/>
      <c r="M417" s="1"/>
      <c r="N417" s="1"/>
    </row>
    <row r="418" spans="1:14" ht="18.75" customHeight="1">
      <c r="A418" s="13"/>
      <c r="B418" s="13"/>
      <c r="C418" s="32"/>
      <c r="D418" s="13"/>
      <c r="E418" s="14"/>
      <c r="F418" s="14"/>
      <c r="G418" s="1"/>
      <c r="H418" s="1"/>
      <c r="I418" s="1"/>
      <c r="J418" s="1"/>
      <c r="K418" s="1"/>
      <c r="L418" s="1"/>
      <c r="M418" s="1"/>
      <c r="N418" s="1"/>
    </row>
    <row r="419" spans="1:14" ht="18.75" customHeight="1">
      <c r="A419" s="13"/>
      <c r="B419" s="13"/>
      <c r="C419" s="32"/>
      <c r="D419" s="13"/>
      <c r="E419" s="14"/>
      <c r="F419" s="14"/>
      <c r="G419" s="1"/>
      <c r="H419" s="1"/>
      <c r="I419" s="1"/>
      <c r="J419" s="1"/>
      <c r="K419" s="1"/>
      <c r="L419" s="1"/>
      <c r="M419" s="1"/>
      <c r="N419" s="1"/>
    </row>
    <row r="420" spans="1:14" ht="18.75" customHeight="1">
      <c r="A420" s="13"/>
      <c r="B420" s="13"/>
      <c r="C420" s="32"/>
      <c r="D420" s="13"/>
      <c r="E420" s="14"/>
      <c r="F420" s="14"/>
      <c r="G420" s="1"/>
      <c r="H420" s="1"/>
      <c r="I420" s="1"/>
      <c r="J420" s="1"/>
      <c r="K420" s="1"/>
      <c r="L420" s="1"/>
      <c r="M420" s="1"/>
      <c r="N420" s="1"/>
    </row>
    <row r="421" spans="1:14" ht="18.75" customHeight="1">
      <c r="A421" s="13"/>
      <c r="B421" s="13"/>
      <c r="C421" s="32"/>
      <c r="D421" s="13"/>
      <c r="E421" s="14"/>
      <c r="F421" s="14"/>
      <c r="G421" s="1"/>
      <c r="H421" s="1"/>
      <c r="I421" s="1"/>
      <c r="J421" s="1"/>
      <c r="K421" s="1"/>
      <c r="L421" s="1"/>
      <c r="M421" s="1"/>
      <c r="N421" s="1"/>
    </row>
    <row r="422" spans="1:14" ht="18.75" customHeight="1">
      <c r="A422" s="13"/>
      <c r="B422" s="13"/>
      <c r="C422" s="32"/>
      <c r="D422" s="13"/>
      <c r="E422" s="14"/>
      <c r="F422" s="14"/>
      <c r="G422" s="1"/>
      <c r="H422" s="1"/>
      <c r="I422" s="1"/>
      <c r="J422" s="1"/>
      <c r="K422" s="1"/>
      <c r="L422" s="1"/>
      <c r="M422" s="1"/>
      <c r="N422" s="1"/>
    </row>
    <row r="423" spans="1:14" ht="18.75" customHeight="1">
      <c r="A423" s="13"/>
      <c r="B423" s="13"/>
      <c r="C423" s="32"/>
      <c r="D423" s="13"/>
      <c r="E423" s="14"/>
      <c r="F423" s="14"/>
      <c r="G423" s="1"/>
      <c r="H423" s="1"/>
      <c r="I423" s="1"/>
      <c r="J423" s="1"/>
      <c r="K423" s="1"/>
      <c r="L423" s="1"/>
      <c r="M423" s="1"/>
      <c r="N423" s="1"/>
    </row>
    <row r="424" spans="1:14" ht="18.75" customHeight="1">
      <c r="A424" s="13"/>
      <c r="B424" s="13"/>
      <c r="C424" s="32"/>
      <c r="D424" s="13"/>
      <c r="E424" s="14"/>
      <c r="F424" s="14"/>
      <c r="G424" s="1"/>
      <c r="H424" s="1"/>
      <c r="I424" s="1"/>
      <c r="J424" s="1"/>
      <c r="K424" s="1"/>
      <c r="L424" s="1"/>
      <c r="M424" s="1"/>
      <c r="N424" s="1"/>
    </row>
    <row r="425" spans="1:14" ht="18.75" customHeight="1">
      <c r="A425" s="13"/>
      <c r="B425" s="13"/>
      <c r="C425" s="32"/>
      <c r="D425" s="13"/>
      <c r="E425" s="14"/>
      <c r="F425" s="14"/>
      <c r="G425" s="1"/>
      <c r="H425" s="1"/>
      <c r="I425" s="1"/>
      <c r="J425" s="1"/>
      <c r="K425" s="1"/>
      <c r="L425" s="1"/>
      <c r="M425" s="1"/>
      <c r="N425" s="1"/>
    </row>
    <row r="426" spans="1:14" ht="18.75" customHeight="1">
      <c r="A426" s="13"/>
      <c r="B426" s="13"/>
      <c r="C426" s="32"/>
      <c r="D426" s="13"/>
      <c r="E426" s="14"/>
      <c r="F426" s="14"/>
      <c r="G426" s="1"/>
      <c r="H426" s="1"/>
      <c r="I426" s="1"/>
      <c r="J426" s="1"/>
      <c r="K426" s="1"/>
      <c r="L426" s="1"/>
      <c r="M426" s="1"/>
      <c r="N426" s="1"/>
    </row>
    <row r="427" spans="1:14" ht="18.75" customHeight="1">
      <c r="A427" s="13"/>
      <c r="B427" s="13"/>
      <c r="C427" s="32"/>
      <c r="D427" s="13"/>
      <c r="E427" s="14"/>
      <c r="F427" s="14"/>
      <c r="G427" s="1"/>
      <c r="H427" s="1"/>
      <c r="I427" s="1"/>
      <c r="J427" s="1"/>
      <c r="K427" s="1"/>
      <c r="L427" s="1"/>
      <c r="M427" s="1"/>
      <c r="N427" s="1"/>
    </row>
    <row r="428" spans="1:14" ht="18.75" customHeight="1">
      <c r="A428" s="13"/>
      <c r="B428" s="13"/>
      <c r="C428" s="32"/>
      <c r="D428" s="13"/>
      <c r="E428" s="14"/>
      <c r="F428" s="14"/>
      <c r="G428" s="1"/>
      <c r="H428" s="1"/>
      <c r="I428" s="1"/>
      <c r="J428" s="1"/>
      <c r="K428" s="1"/>
      <c r="L428" s="1"/>
      <c r="M428" s="1"/>
      <c r="N428" s="1"/>
    </row>
    <row r="429" spans="1:14" ht="18.75" customHeight="1">
      <c r="A429" s="13"/>
      <c r="B429" s="13"/>
      <c r="C429" s="32"/>
      <c r="D429" s="13"/>
      <c r="E429" s="14"/>
      <c r="F429" s="14"/>
      <c r="G429" s="1"/>
      <c r="H429" s="1"/>
      <c r="I429" s="1"/>
      <c r="J429" s="1"/>
      <c r="K429" s="1"/>
      <c r="L429" s="1"/>
      <c r="M429" s="1"/>
      <c r="N429" s="1"/>
    </row>
    <row r="430" spans="1:14" ht="18.75" customHeight="1">
      <c r="A430" s="13"/>
      <c r="B430" s="13"/>
      <c r="C430" s="32"/>
      <c r="D430" s="13"/>
      <c r="E430" s="14"/>
      <c r="F430" s="14"/>
      <c r="G430" s="1"/>
      <c r="H430" s="1"/>
      <c r="I430" s="1"/>
      <c r="J430" s="1"/>
      <c r="K430" s="1"/>
      <c r="L430" s="1"/>
      <c r="M430" s="1"/>
      <c r="N430" s="1"/>
    </row>
    <row r="431" spans="1:14" ht="18.75" customHeight="1">
      <c r="A431" s="13"/>
      <c r="B431" s="13"/>
      <c r="C431" s="32"/>
      <c r="D431" s="13"/>
      <c r="E431" s="14"/>
      <c r="F431" s="14"/>
      <c r="G431" s="1"/>
      <c r="H431" s="1"/>
      <c r="I431" s="1"/>
      <c r="J431" s="1"/>
      <c r="K431" s="1"/>
      <c r="L431" s="1"/>
      <c r="M431" s="1"/>
      <c r="N431" s="1"/>
    </row>
    <row r="432" spans="1:14" ht="18.75" customHeight="1">
      <c r="A432" s="13"/>
      <c r="B432" s="13"/>
      <c r="C432" s="32"/>
      <c r="D432" s="13"/>
      <c r="E432" s="14"/>
      <c r="F432" s="14"/>
      <c r="G432" s="1"/>
      <c r="H432" s="1"/>
      <c r="I432" s="1"/>
      <c r="J432" s="1"/>
      <c r="K432" s="1"/>
      <c r="L432" s="1"/>
      <c r="M432" s="1"/>
      <c r="N432" s="1"/>
    </row>
    <row r="433" spans="1:14" ht="18.75" customHeight="1">
      <c r="A433" s="13"/>
      <c r="B433" s="13"/>
      <c r="C433" s="32"/>
      <c r="D433" s="13"/>
      <c r="E433" s="14"/>
      <c r="F433" s="14"/>
      <c r="G433" s="1"/>
      <c r="H433" s="1"/>
      <c r="I433" s="1"/>
      <c r="J433" s="1"/>
      <c r="K433" s="1"/>
      <c r="L433" s="1"/>
      <c r="M433" s="1"/>
      <c r="N433" s="1"/>
    </row>
    <row r="434" spans="1:14" ht="18.75" customHeight="1">
      <c r="A434" s="13"/>
      <c r="B434" s="13"/>
      <c r="C434" s="32"/>
      <c r="D434" s="13"/>
      <c r="E434" s="14"/>
      <c r="F434" s="14"/>
      <c r="G434" s="1"/>
      <c r="H434" s="1"/>
      <c r="I434" s="1"/>
      <c r="J434" s="1"/>
      <c r="K434" s="1"/>
      <c r="L434" s="1"/>
      <c r="M434" s="1"/>
      <c r="N434" s="1"/>
    </row>
    <row r="435" spans="1:14" ht="18.75" customHeight="1">
      <c r="A435" s="13"/>
      <c r="B435" s="13"/>
      <c r="C435" s="32"/>
      <c r="D435" s="13"/>
      <c r="E435" s="14"/>
      <c r="F435" s="14"/>
      <c r="G435" s="1"/>
      <c r="H435" s="1"/>
      <c r="I435" s="1"/>
      <c r="J435" s="1"/>
      <c r="K435" s="1"/>
      <c r="L435" s="1"/>
      <c r="M435" s="1"/>
      <c r="N435" s="1"/>
    </row>
    <row r="436" spans="1:14" ht="18.75" customHeight="1">
      <c r="A436" s="13"/>
      <c r="B436" s="13"/>
      <c r="C436" s="32"/>
      <c r="D436" s="13"/>
      <c r="E436" s="14"/>
      <c r="F436" s="14"/>
      <c r="G436" s="1"/>
      <c r="H436" s="1"/>
      <c r="I436" s="1"/>
      <c r="J436" s="1"/>
      <c r="K436" s="1"/>
      <c r="L436" s="1"/>
      <c r="M436" s="1"/>
      <c r="N436" s="1"/>
    </row>
    <row r="437" spans="1:14" ht="18.75" customHeight="1">
      <c r="A437" s="13"/>
      <c r="B437" s="13"/>
      <c r="C437" s="32"/>
      <c r="D437" s="13"/>
      <c r="E437" s="14"/>
      <c r="F437" s="14"/>
      <c r="G437" s="1"/>
      <c r="H437" s="1"/>
      <c r="I437" s="1"/>
      <c r="J437" s="1"/>
      <c r="K437" s="1"/>
      <c r="L437" s="1"/>
      <c r="M437" s="1"/>
      <c r="N437" s="1"/>
    </row>
    <row r="438" spans="1:14" ht="18.75" customHeight="1">
      <c r="A438" s="13"/>
      <c r="B438" s="13"/>
      <c r="C438" s="32"/>
      <c r="D438" s="13"/>
      <c r="E438" s="14"/>
      <c r="F438" s="14"/>
      <c r="G438" s="1"/>
      <c r="H438" s="1"/>
      <c r="I438" s="1"/>
      <c r="J438" s="1"/>
      <c r="K438" s="1"/>
      <c r="L438" s="1"/>
      <c r="M438" s="1"/>
      <c r="N438" s="1"/>
    </row>
    <row r="439" spans="1:14" ht="18.75" customHeight="1">
      <c r="A439" s="13"/>
      <c r="B439" s="13"/>
      <c r="C439" s="32"/>
      <c r="D439" s="13"/>
      <c r="E439" s="14"/>
      <c r="F439" s="14"/>
      <c r="G439" s="1"/>
      <c r="H439" s="1"/>
      <c r="I439" s="1"/>
      <c r="J439" s="1"/>
      <c r="K439" s="1"/>
      <c r="L439" s="1"/>
      <c r="M439" s="1"/>
      <c r="N439" s="1"/>
    </row>
    <row r="440" spans="1:14" ht="18.75" customHeight="1">
      <c r="A440" s="13"/>
      <c r="B440" s="13"/>
      <c r="C440" s="32"/>
      <c r="D440" s="13"/>
      <c r="E440" s="14"/>
      <c r="F440" s="14"/>
      <c r="G440" s="1"/>
      <c r="H440" s="1"/>
      <c r="I440" s="1"/>
      <c r="J440" s="1"/>
      <c r="K440" s="1"/>
      <c r="L440" s="1"/>
      <c r="M440" s="1"/>
      <c r="N440" s="1"/>
    </row>
    <row r="441" spans="1:14" ht="18.75" customHeight="1">
      <c r="A441" s="13"/>
      <c r="B441" s="13"/>
      <c r="C441" s="32"/>
      <c r="D441" s="13"/>
      <c r="E441" s="14"/>
      <c r="F441" s="14"/>
      <c r="G441" s="1"/>
      <c r="H441" s="1"/>
      <c r="I441" s="1"/>
      <c r="J441" s="1"/>
      <c r="K441" s="1"/>
      <c r="L441" s="1"/>
      <c r="M441" s="1"/>
      <c r="N441" s="1"/>
    </row>
    <row r="442" spans="1:14" ht="18.75" customHeight="1">
      <c r="A442" s="13"/>
      <c r="B442" s="13"/>
      <c r="C442" s="32"/>
      <c r="D442" s="13"/>
      <c r="E442" s="14"/>
      <c r="F442" s="14"/>
      <c r="G442" s="1"/>
      <c r="H442" s="1"/>
      <c r="I442" s="1"/>
      <c r="J442" s="1"/>
      <c r="K442" s="1"/>
      <c r="L442" s="1"/>
      <c r="M442" s="1"/>
      <c r="N442" s="1"/>
    </row>
    <row r="443" spans="1:14" ht="18.75" customHeight="1">
      <c r="A443" s="13"/>
      <c r="B443" s="13"/>
      <c r="C443" s="32"/>
      <c r="D443" s="13"/>
      <c r="E443" s="14"/>
      <c r="F443" s="14"/>
      <c r="G443" s="1"/>
      <c r="H443" s="1"/>
      <c r="I443" s="1"/>
      <c r="J443" s="1"/>
      <c r="K443" s="1"/>
      <c r="L443" s="1"/>
      <c r="M443" s="1"/>
      <c r="N443" s="1"/>
    </row>
    <row r="444" spans="1:14" ht="18.75" customHeight="1">
      <c r="A444" s="13"/>
      <c r="B444" s="13"/>
      <c r="C444" s="32"/>
      <c r="D444" s="13"/>
      <c r="E444" s="14"/>
      <c r="F444" s="14"/>
      <c r="G444" s="1"/>
      <c r="H444" s="1"/>
      <c r="I444" s="1"/>
      <c r="J444" s="1"/>
      <c r="K444" s="1"/>
      <c r="L444" s="1"/>
      <c r="M444" s="1"/>
      <c r="N444" s="1"/>
    </row>
    <row r="445" spans="1:14" ht="18.75" customHeight="1">
      <c r="A445" s="13"/>
      <c r="B445" s="13"/>
      <c r="C445" s="32"/>
      <c r="D445" s="13"/>
      <c r="E445" s="14"/>
      <c r="F445" s="14"/>
      <c r="G445" s="1"/>
      <c r="H445" s="1"/>
      <c r="I445" s="1"/>
      <c r="J445" s="1"/>
      <c r="K445" s="1"/>
      <c r="L445" s="1"/>
      <c r="M445" s="1"/>
      <c r="N445" s="1"/>
    </row>
    <row r="446" spans="1:14" ht="18.75" customHeight="1">
      <c r="A446" s="13"/>
      <c r="B446" s="13"/>
      <c r="C446" s="32"/>
      <c r="D446" s="13"/>
      <c r="E446" s="14"/>
      <c r="F446" s="14"/>
      <c r="G446" s="1"/>
      <c r="H446" s="1"/>
      <c r="I446" s="1"/>
      <c r="J446" s="1"/>
      <c r="K446" s="1"/>
      <c r="L446" s="1"/>
      <c r="M446" s="1"/>
      <c r="N446" s="1"/>
    </row>
    <row r="447" spans="1:14" ht="18.75" customHeight="1">
      <c r="A447" s="13"/>
      <c r="B447" s="13"/>
      <c r="C447" s="32"/>
      <c r="D447" s="13"/>
      <c r="E447" s="14"/>
      <c r="F447" s="14"/>
      <c r="G447" s="1"/>
      <c r="H447" s="1"/>
      <c r="I447" s="1"/>
      <c r="J447" s="1"/>
      <c r="K447" s="1"/>
      <c r="L447" s="1"/>
      <c r="M447" s="1"/>
      <c r="N447" s="1"/>
    </row>
    <row r="448" spans="1:14" ht="18.75" customHeight="1">
      <c r="A448" s="13"/>
      <c r="B448" s="13"/>
      <c r="C448" s="32"/>
      <c r="D448" s="13"/>
      <c r="E448" s="14"/>
      <c r="F448" s="14"/>
      <c r="G448" s="1"/>
      <c r="H448" s="1"/>
      <c r="I448" s="1"/>
      <c r="J448" s="1"/>
      <c r="K448" s="1"/>
      <c r="L448" s="1"/>
      <c r="M448" s="1"/>
      <c r="N448" s="1"/>
    </row>
    <row r="449" spans="1:14" ht="18.75" customHeight="1">
      <c r="A449" s="13"/>
      <c r="B449" s="13"/>
      <c r="C449" s="32"/>
      <c r="D449" s="13"/>
      <c r="E449" s="14"/>
      <c r="F449" s="14"/>
      <c r="G449" s="1"/>
      <c r="H449" s="1"/>
      <c r="I449" s="1"/>
      <c r="J449" s="1"/>
      <c r="K449" s="1"/>
      <c r="L449" s="1"/>
      <c r="M449" s="1"/>
      <c r="N449" s="1"/>
    </row>
    <row r="450" spans="1:14" ht="18.75" customHeight="1">
      <c r="A450" s="13"/>
      <c r="B450" s="13"/>
      <c r="C450" s="32"/>
      <c r="D450" s="13"/>
      <c r="E450" s="14"/>
      <c r="F450" s="14"/>
      <c r="G450" s="1"/>
      <c r="H450" s="1"/>
      <c r="I450" s="1"/>
      <c r="J450" s="1"/>
      <c r="K450" s="1"/>
      <c r="L450" s="1"/>
      <c r="M450" s="1"/>
      <c r="N450" s="1"/>
    </row>
    <row r="451" spans="1:14" ht="18.75" customHeight="1">
      <c r="A451" s="13"/>
      <c r="B451" s="13"/>
      <c r="C451" s="32"/>
      <c r="D451" s="13"/>
      <c r="E451" s="14"/>
      <c r="F451" s="14"/>
      <c r="G451" s="1"/>
      <c r="H451" s="1"/>
      <c r="I451" s="1"/>
      <c r="J451" s="1"/>
      <c r="K451" s="1"/>
      <c r="L451" s="1"/>
      <c r="M451" s="1"/>
      <c r="N451" s="1"/>
    </row>
    <row r="452" spans="1:14" ht="18.75" customHeight="1">
      <c r="A452" s="13"/>
      <c r="B452" s="13"/>
      <c r="C452" s="32"/>
      <c r="D452" s="13"/>
      <c r="E452" s="14"/>
      <c r="F452" s="14"/>
      <c r="G452" s="1"/>
      <c r="H452" s="1"/>
      <c r="I452" s="1"/>
      <c r="J452" s="1"/>
      <c r="K452" s="1"/>
      <c r="L452" s="1"/>
      <c r="M452" s="1"/>
      <c r="N452" s="1"/>
    </row>
    <row r="453" spans="1:14" ht="18.75" customHeight="1">
      <c r="A453" s="13"/>
      <c r="B453" s="13"/>
      <c r="C453" s="32"/>
      <c r="D453" s="13"/>
      <c r="E453" s="14"/>
      <c r="F453" s="14"/>
      <c r="G453" s="1"/>
      <c r="H453" s="1"/>
      <c r="I453" s="1"/>
      <c r="J453" s="1"/>
      <c r="K453" s="1"/>
      <c r="L453" s="1"/>
      <c r="M453" s="1"/>
      <c r="N453" s="1"/>
    </row>
    <row r="454" spans="1:14" ht="18.75" customHeight="1">
      <c r="A454" s="13"/>
      <c r="B454" s="13"/>
      <c r="C454" s="32"/>
      <c r="D454" s="13"/>
      <c r="E454" s="14"/>
      <c r="F454" s="14"/>
      <c r="G454" s="1"/>
      <c r="H454" s="1"/>
      <c r="I454" s="1"/>
      <c r="J454" s="1"/>
      <c r="K454" s="1"/>
      <c r="L454" s="1"/>
      <c r="M454" s="1"/>
      <c r="N454" s="1"/>
    </row>
    <row r="455" spans="1:14" ht="18.75" customHeight="1">
      <c r="A455" s="13"/>
      <c r="B455" s="13"/>
      <c r="C455" s="32"/>
      <c r="D455" s="13"/>
      <c r="E455" s="14"/>
      <c r="F455" s="14"/>
      <c r="G455" s="1"/>
      <c r="H455" s="1"/>
      <c r="I455" s="1"/>
      <c r="J455" s="1"/>
      <c r="K455" s="1"/>
      <c r="L455" s="1"/>
      <c r="M455" s="1"/>
      <c r="N455" s="1"/>
    </row>
    <row r="456" spans="1:14" ht="18.75" customHeight="1">
      <c r="A456" s="13"/>
      <c r="B456" s="13"/>
      <c r="C456" s="32"/>
      <c r="D456" s="13"/>
      <c r="E456" s="14"/>
      <c r="F456" s="14"/>
      <c r="G456" s="1"/>
      <c r="H456" s="1"/>
      <c r="I456" s="1"/>
      <c r="J456" s="1"/>
      <c r="K456" s="1"/>
      <c r="L456" s="1"/>
      <c r="M456" s="1"/>
      <c r="N456" s="1"/>
    </row>
    <row r="457" spans="1:14" ht="18.75" customHeight="1">
      <c r="A457" s="13"/>
      <c r="B457" s="13"/>
      <c r="C457" s="32"/>
      <c r="D457" s="13"/>
      <c r="E457" s="14"/>
      <c r="F457" s="14"/>
      <c r="G457" s="1"/>
      <c r="H457" s="1"/>
      <c r="I457" s="1"/>
      <c r="J457" s="1"/>
      <c r="K457" s="1"/>
      <c r="L457" s="1"/>
      <c r="M457" s="1"/>
      <c r="N457" s="1"/>
    </row>
    <row r="458" spans="1:14" ht="18.75" customHeight="1">
      <c r="A458" s="13"/>
      <c r="B458" s="13"/>
      <c r="C458" s="32"/>
      <c r="D458" s="13"/>
      <c r="E458" s="14"/>
      <c r="F458" s="14"/>
      <c r="G458" s="1"/>
      <c r="H458" s="1"/>
      <c r="I458" s="1"/>
      <c r="J458" s="1"/>
      <c r="K458" s="1"/>
      <c r="L458" s="1"/>
      <c r="M458" s="1"/>
      <c r="N458" s="1"/>
    </row>
    <row r="459" spans="1:14" ht="18.75" customHeight="1">
      <c r="A459" s="13"/>
      <c r="B459" s="13"/>
      <c r="C459" s="32"/>
      <c r="D459" s="13"/>
      <c r="E459" s="14"/>
      <c r="F459" s="14"/>
      <c r="G459" s="1"/>
      <c r="H459" s="1"/>
      <c r="I459" s="1"/>
      <c r="J459" s="1"/>
      <c r="K459" s="1"/>
      <c r="L459" s="1"/>
      <c r="M459" s="1"/>
      <c r="N459" s="1"/>
    </row>
    <row r="460" spans="1:14" ht="18.75" customHeight="1">
      <c r="A460" s="13"/>
      <c r="B460" s="13"/>
      <c r="C460" s="32"/>
      <c r="D460" s="13"/>
      <c r="E460" s="14"/>
      <c r="F460" s="14"/>
      <c r="G460" s="1"/>
      <c r="H460" s="1"/>
      <c r="I460" s="1"/>
      <c r="J460" s="1"/>
      <c r="K460" s="1"/>
      <c r="L460" s="1"/>
      <c r="M460" s="1"/>
      <c r="N460" s="1"/>
    </row>
    <row r="461" spans="1:14" ht="18.75" customHeight="1">
      <c r="A461" s="13"/>
      <c r="B461" s="13"/>
      <c r="C461" s="32"/>
      <c r="D461" s="13"/>
      <c r="E461" s="14"/>
      <c r="F461" s="14"/>
      <c r="G461" s="1"/>
      <c r="H461" s="1"/>
      <c r="I461" s="1"/>
      <c r="J461" s="1"/>
      <c r="K461" s="1"/>
      <c r="L461" s="1"/>
      <c r="M461" s="1"/>
      <c r="N461" s="1"/>
    </row>
    <row r="462" spans="1:14" ht="18.75" customHeight="1">
      <c r="A462" s="13"/>
      <c r="B462" s="13"/>
      <c r="C462" s="32"/>
      <c r="D462" s="13"/>
      <c r="E462" s="14"/>
      <c r="F462" s="14"/>
      <c r="G462" s="1"/>
      <c r="H462" s="1"/>
      <c r="I462" s="1"/>
      <c r="J462" s="1"/>
      <c r="K462" s="1"/>
      <c r="L462" s="1"/>
      <c r="M462" s="1"/>
      <c r="N462" s="1"/>
    </row>
    <row r="463" spans="1:14" ht="18.75" customHeight="1">
      <c r="A463" s="13"/>
      <c r="B463" s="13"/>
      <c r="C463" s="32"/>
      <c r="D463" s="13"/>
      <c r="E463" s="14"/>
      <c r="F463" s="14"/>
      <c r="G463" s="1"/>
      <c r="H463" s="1"/>
      <c r="I463" s="1"/>
      <c r="J463" s="1"/>
      <c r="K463" s="1"/>
      <c r="L463" s="1"/>
      <c r="M463" s="1"/>
      <c r="N463" s="1"/>
    </row>
    <row r="464" spans="1:14" ht="18.75" customHeight="1">
      <c r="A464" s="13"/>
      <c r="B464" s="13"/>
      <c r="C464" s="32"/>
      <c r="D464" s="13"/>
      <c r="E464" s="14"/>
      <c r="F464" s="14"/>
      <c r="G464" s="1"/>
      <c r="H464" s="1"/>
      <c r="I464" s="1"/>
      <c r="J464" s="1"/>
      <c r="K464" s="1"/>
      <c r="L464" s="1"/>
      <c r="M464" s="1"/>
      <c r="N464" s="1"/>
    </row>
    <row r="465" spans="1:14" ht="18.75" customHeight="1">
      <c r="A465" s="13"/>
      <c r="B465" s="13"/>
      <c r="C465" s="32"/>
      <c r="D465" s="13"/>
      <c r="E465" s="14"/>
      <c r="F465" s="14"/>
      <c r="G465" s="1"/>
      <c r="H465" s="1"/>
      <c r="I465" s="1"/>
      <c r="J465" s="1"/>
      <c r="K465" s="1"/>
      <c r="L465" s="1"/>
      <c r="M465" s="1"/>
      <c r="N465" s="1"/>
    </row>
    <row r="466" spans="1:14" ht="18.75" customHeight="1">
      <c r="A466" s="13"/>
      <c r="B466" s="13"/>
      <c r="C466" s="32"/>
      <c r="D466" s="13"/>
      <c r="E466" s="14"/>
      <c r="F466" s="14"/>
      <c r="G466" s="1"/>
      <c r="H466" s="1"/>
      <c r="I466" s="1"/>
      <c r="J466" s="1"/>
      <c r="K466" s="1"/>
      <c r="L466" s="1"/>
      <c r="M466" s="1"/>
      <c r="N466" s="1"/>
    </row>
    <row r="467" spans="1:14" ht="18.75" customHeight="1">
      <c r="A467" s="13"/>
      <c r="B467" s="13"/>
      <c r="C467" s="32"/>
      <c r="D467" s="13"/>
      <c r="E467" s="14"/>
      <c r="F467" s="14"/>
      <c r="G467" s="1"/>
      <c r="H467" s="1"/>
      <c r="I467" s="1"/>
      <c r="J467" s="1"/>
      <c r="K467" s="1"/>
      <c r="L467" s="1"/>
      <c r="M467" s="1"/>
      <c r="N467" s="1"/>
    </row>
    <row r="468" spans="1:14" ht="18.75" customHeight="1">
      <c r="A468" s="13"/>
      <c r="B468" s="13"/>
      <c r="C468" s="32"/>
      <c r="D468" s="13"/>
      <c r="E468" s="14"/>
      <c r="F468" s="14"/>
      <c r="G468" s="1"/>
      <c r="H468" s="1"/>
      <c r="I468" s="1"/>
      <c r="J468" s="1"/>
      <c r="K468" s="1"/>
      <c r="L468" s="1"/>
      <c r="M468" s="1"/>
      <c r="N468" s="1"/>
    </row>
    <row r="469" spans="1:14" ht="18.75" customHeight="1">
      <c r="A469" s="13"/>
      <c r="B469" s="13"/>
      <c r="C469" s="32"/>
      <c r="D469" s="13"/>
      <c r="E469" s="14"/>
      <c r="F469" s="14"/>
      <c r="G469" s="1"/>
      <c r="H469" s="1"/>
      <c r="I469" s="1"/>
      <c r="J469" s="1"/>
      <c r="K469" s="1"/>
      <c r="L469" s="1"/>
      <c r="M469" s="1"/>
      <c r="N469" s="1"/>
    </row>
    <row r="470" spans="1:14" ht="18.75" customHeight="1">
      <c r="A470" s="13"/>
      <c r="B470" s="13"/>
      <c r="C470" s="32"/>
      <c r="D470" s="13"/>
      <c r="E470" s="14"/>
      <c r="F470" s="14"/>
      <c r="G470" s="1"/>
      <c r="H470" s="1"/>
      <c r="I470" s="1"/>
      <c r="J470" s="1"/>
      <c r="K470" s="1"/>
      <c r="L470" s="1"/>
      <c r="M470" s="1"/>
      <c r="N470" s="1"/>
    </row>
    <row r="471" spans="1:14" ht="18.75" customHeight="1">
      <c r="A471" s="13"/>
      <c r="B471" s="13"/>
      <c r="C471" s="32"/>
      <c r="D471" s="13"/>
      <c r="E471" s="14"/>
      <c r="F471" s="14"/>
      <c r="G471" s="1"/>
      <c r="H471" s="1"/>
      <c r="I471" s="1"/>
      <c r="J471" s="1"/>
      <c r="K471" s="1"/>
      <c r="L471" s="1"/>
      <c r="M471" s="1"/>
      <c r="N471" s="1"/>
    </row>
    <row r="472" spans="1:14" ht="18.75" customHeight="1">
      <c r="A472" s="13"/>
      <c r="B472" s="13"/>
      <c r="C472" s="32"/>
      <c r="D472" s="13"/>
      <c r="E472" s="14"/>
      <c r="F472" s="14"/>
      <c r="G472" s="1"/>
      <c r="H472" s="1"/>
      <c r="I472" s="1"/>
      <c r="J472" s="1"/>
      <c r="K472" s="1"/>
      <c r="L472" s="1"/>
      <c r="M472" s="1"/>
      <c r="N472" s="1"/>
    </row>
    <row r="473" spans="1:14" ht="18.75" customHeight="1">
      <c r="A473" s="13"/>
      <c r="B473" s="13"/>
      <c r="C473" s="32"/>
      <c r="D473" s="13"/>
      <c r="E473" s="14"/>
      <c r="F473" s="14"/>
      <c r="G473" s="1"/>
      <c r="H473" s="1"/>
      <c r="I473" s="1"/>
      <c r="J473" s="1"/>
      <c r="K473" s="1"/>
      <c r="L473" s="1"/>
      <c r="M473" s="1"/>
      <c r="N473" s="1"/>
    </row>
    <row r="474" spans="1:14" ht="18.75" customHeight="1">
      <c r="A474" s="13"/>
      <c r="B474" s="13"/>
      <c r="C474" s="32"/>
      <c r="D474" s="13"/>
      <c r="E474" s="14"/>
      <c r="F474" s="14"/>
      <c r="G474" s="1"/>
      <c r="H474" s="1"/>
      <c r="I474" s="1"/>
      <c r="J474" s="1"/>
      <c r="K474" s="1"/>
      <c r="L474" s="1"/>
      <c r="M474" s="1"/>
      <c r="N474" s="1"/>
    </row>
    <row r="475" spans="1:14" ht="18.75" customHeight="1">
      <c r="A475" s="13"/>
      <c r="B475" s="13"/>
      <c r="C475" s="32"/>
      <c r="D475" s="13"/>
      <c r="E475" s="14"/>
      <c r="F475" s="14"/>
      <c r="G475" s="1"/>
      <c r="H475" s="1"/>
      <c r="I475" s="1"/>
      <c r="J475" s="1"/>
      <c r="K475" s="1"/>
      <c r="L475" s="1"/>
      <c r="M475" s="1"/>
      <c r="N475" s="1"/>
    </row>
    <row r="476" spans="1:14" ht="18.75" customHeight="1">
      <c r="A476" s="13"/>
      <c r="B476" s="13"/>
      <c r="C476" s="32"/>
      <c r="D476" s="13"/>
      <c r="E476" s="14"/>
      <c r="F476" s="14"/>
      <c r="G476" s="1"/>
      <c r="H476" s="1"/>
      <c r="I476" s="1"/>
      <c r="J476" s="1"/>
      <c r="K476" s="1"/>
      <c r="L476" s="1"/>
      <c r="M476" s="1"/>
      <c r="N476" s="1"/>
    </row>
    <row r="477" spans="1:14" ht="18.75" customHeight="1">
      <c r="A477" s="13"/>
      <c r="B477" s="13"/>
      <c r="C477" s="32"/>
      <c r="D477" s="13"/>
      <c r="E477" s="14"/>
      <c r="F477" s="14"/>
      <c r="G477" s="1"/>
      <c r="H477" s="1"/>
      <c r="I477" s="1"/>
      <c r="J477" s="1"/>
      <c r="K477" s="1"/>
      <c r="L477" s="1"/>
      <c r="M477" s="1"/>
      <c r="N477" s="1"/>
    </row>
    <row r="478" spans="1:14" ht="18.75" customHeight="1">
      <c r="A478" s="13"/>
      <c r="B478" s="13"/>
      <c r="C478" s="32"/>
      <c r="D478" s="13"/>
      <c r="E478" s="14"/>
      <c r="F478" s="14"/>
      <c r="G478" s="1"/>
      <c r="H478" s="1"/>
      <c r="I478" s="1"/>
      <c r="J478" s="1"/>
      <c r="K478" s="1"/>
      <c r="L478" s="1"/>
      <c r="M478" s="1"/>
      <c r="N478" s="1"/>
    </row>
    <row r="479" spans="1:14" ht="18.75" customHeight="1">
      <c r="A479" s="13"/>
      <c r="B479" s="13"/>
      <c r="C479" s="32"/>
      <c r="D479" s="13"/>
      <c r="E479" s="14"/>
      <c r="F479" s="14"/>
      <c r="G479" s="1"/>
      <c r="H479" s="1"/>
      <c r="I479" s="1"/>
      <c r="J479" s="1"/>
      <c r="K479" s="1"/>
      <c r="L479" s="1"/>
      <c r="M479" s="1"/>
      <c r="N479" s="1"/>
    </row>
    <row r="480" spans="1:14" ht="18.75" customHeight="1">
      <c r="A480" s="13"/>
      <c r="B480" s="13"/>
      <c r="C480" s="32"/>
      <c r="D480" s="13"/>
      <c r="E480" s="14"/>
      <c r="F480" s="14"/>
      <c r="G480" s="1"/>
      <c r="H480" s="1"/>
      <c r="I480" s="1"/>
      <c r="J480" s="1"/>
      <c r="K480" s="1"/>
      <c r="L480" s="1"/>
      <c r="M480" s="1"/>
      <c r="N480" s="1"/>
    </row>
    <row r="481" spans="1:14" ht="18.75" customHeight="1">
      <c r="A481" s="13"/>
      <c r="B481" s="13"/>
      <c r="C481" s="32"/>
      <c r="D481" s="13"/>
      <c r="E481" s="14"/>
      <c r="F481" s="14"/>
      <c r="G481" s="1"/>
      <c r="H481" s="1"/>
      <c r="I481" s="1"/>
      <c r="J481" s="1"/>
      <c r="K481" s="1"/>
      <c r="L481" s="1"/>
      <c r="M481" s="1"/>
      <c r="N481" s="1"/>
    </row>
    <row r="482" spans="1:14" ht="18.75" customHeight="1">
      <c r="A482" s="13"/>
      <c r="B482" s="13"/>
      <c r="C482" s="32"/>
      <c r="D482" s="13"/>
      <c r="E482" s="14"/>
      <c r="F482" s="14"/>
      <c r="G482" s="1"/>
      <c r="H482" s="1"/>
      <c r="I482" s="1"/>
      <c r="J482" s="1"/>
      <c r="K482" s="1"/>
      <c r="L482" s="1"/>
      <c r="M482" s="1"/>
      <c r="N482" s="1"/>
    </row>
    <row r="483" spans="1:14" ht="18.75" customHeight="1">
      <c r="A483" s="13"/>
      <c r="B483" s="13"/>
      <c r="C483" s="32"/>
      <c r="D483" s="13"/>
      <c r="E483" s="14"/>
      <c r="F483" s="14"/>
      <c r="G483" s="1"/>
      <c r="H483" s="1"/>
      <c r="I483" s="1"/>
      <c r="J483" s="1"/>
      <c r="K483" s="1"/>
      <c r="L483" s="1"/>
      <c r="M483" s="1"/>
      <c r="N483" s="1"/>
    </row>
    <row r="484" spans="1:14" ht="18.75" customHeight="1">
      <c r="A484" s="13"/>
      <c r="B484" s="13"/>
      <c r="C484" s="32"/>
      <c r="D484" s="13"/>
      <c r="E484" s="14"/>
      <c r="F484" s="14"/>
      <c r="G484" s="1"/>
      <c r="H484" s="1"/>
      <c r="I484" s="1"/>
      <c r="J484" s="1"/>
      <c r="K484" s="1"/>
      <c r="L484" s="1"/>
      <c r="M484" s="1"/>
      <c r="N484" s="1"/>
    </row>
    <row r="485" spans="1:14" ht="18.75" customHeight="1">
      <c r="A485" s="13"/>
      <c r="B485" s="13"/>
      <c r="C485" s="32"/>
      <c r="D485" s="13"/>
      <c r="E485" s="14"/>
      <c r="F485" s="14"/>
      <c r="G485" s="1"/>
      <c r="H485" s="1"/>
      <c r="I485" s="1"/>
      <c r="J485" s="1"/>
      <c r="K485" s="1"/>
      <c r="L485" s="1"/>
      <c r="M485" s="1"/>
      <c r="N485" s="1"/>
    </row>
    <row r="486" spans="1:14" ht="18.75" customHeight="1">
      <c r="A486" s="13"/>
      <c r="B486" s="13"/>
      <c r="C486" s="32"/>
      <c r="D486" s="13"/>
      <c r="E486" s="14"/>
      <c r="F486" s="14"/>
      <c r="G486" s="1"/>
      <c r="H486" s="1"/>
      <c r="I486" s="1"/>
      <c r="J486" s="1"/>
      <c r="K486" s="1"/>
      <c r="L486" s="1"/>
      <c r="M486" s="1"/>
      <c r="N486" s="1"/>
    </row>
    <row r="487" spans="1:14" ht="18.75" customHeight="1">
      <c r="A487" s="13"/>
      <c r="B487" s="13"/>
      <c r="C487" s="32"/>
      <c r="D487" s="13"/>
      <c r="E487" s="14"/>
      <c r="F487" s="14"/>
      <c r="G487" s="1"/>
      <c r="H487" s="1"/>
      <c r="I487" s="1"/>
      <c r="J487" s="1"/>
      <c r="K487" s="1"/>
      <c r="L487" s="1"/>
      <c r="M487" s="1"/>
      <c r="N487" s="1"/>
    </row>
    <row r="488" spans="1:14" ht="18.75" customHeight="1">
      <c r="A488" s="13"/>
      <c r="B488" s="13"/>
      <c r="C488" s="32"/>
      <c r="D488" s="13"/>
      <c r="E488" s="14"/>
      <c r="F488" s="14"/>
      <c r="G488" s="1"/>
      <c r="H488" s="1"/>
      <c r="I488" s="1"/>
      <c r="J488" s="1"/>
      <c r="K488" s="1"/>
      <c r="L488" s="1"/>
      <c r="M488" s="1"/>
      <c r="N488" s="1"/>
    </row>
    <row r="489" spans="1:14" ht="18.75" customHeight="1">
      <c r="A489" s="13"/>
      <c r="B489" s="13"/>
      <c r="C489" s="32"/>
      <c r="D489" s="13"/>
      <c r="E489" s="14"/>
      <c r="F489" s="14"/>
      <c r="G489" s="1"/>
      <c r="H489" s="1"/>
      <c r="I489" s="1"/>
      <c r="J489" s="1"/>
      <c r="K489" s="1"/>
      <c r="L489" s="1"/>
      <c r="M489" s="1"/>
      <c r="N489" s="1"/>
    </row>
    <row r="490" spans="1:14" ht="18.75" customHeight="1">
      <c r="A490" s="13"/>
      <c r="B490" s="13"/>
      <c r="C490" s="32"/>
      <c r="D490" s="13"/>
      <c r="E490" s="14"/>
      <c r="F490" s="14"/>
      <c r="G490" s="1"/>
      <c r="H490" s="1"/>
      <c r="I490" s="1"/>
      <c r="J490" s="1"/>
      <c r="K490" s="1"/>
      <c r="L490" s="1"/>
      <c r="M490" s="1"/>
      <c r="N490" s="1"/>
    </row>
    <row r="491" spans="1:14" ht="18.75" customHeight="1">
      <c r="A491" s="13"/>
      <c r="B491" s="13"/>
      <c r="C491" s="32"/>
      <c r="D491" s="13"/>
      <c r="E491" s="14"/>
      <c r="F491" s="14"/>
      <c r="G491" s="1"/>
      <c r="H491" s="1"/>
      <c r="I491" s="1"/>
      <c r="J491" s="1"/>
      <c r="K491" s="1"/>
      <c r="L491" s="1"/>
      <c r="M491" s="1"/>
      <c r="N491" s="1"/>
    </row>
    <row r="492" spans="1:14" ht="18.75" customHeight="1">
      <c r="A492" s="13"/>
      <c r="B492" s="13"/>
      <c r="C492" s="32"/>
      <c r="D492" s="13"/>
      <c r="E492" s="14"/>
      <c r="F492" s="14"/>
      <c r="G492" s="1"/>
      <c r="H492" s="1"/>
      <c r="I492" s="1"/>
      <c r="J492" s="1"/>
      <c r="K492" s="1"/>
      <c r="L492" s="1"/>
      <c r="M492" s="1"/>
      <c r="N492" s="1"/>
    </row>
    <row r="493" spans="1:14" ht="18.75" customHeight="1">
      <c r="A493" s="13"/>
      <c r="B493" s="13"/>
      <c r="C493" s="32"/>
      <c r="D493" s="13"/>
      <c r="E493" s="14"/>
      <c r="F493" s="14"/>
      <c r="G493" s="1"/>
      <c r="H493" s="1"/>
      <c r="I493" s="1"/>
      <c r="J493" s="1"/>
      <c r="K493" s="1"/>
      <c r="L493" s="1"/>
      <c r="M493" s="1"/>
      <c r="N493" s="1"/>
    </row>
    <row r="494" spans="1:14" ht="18.75" customHeight="1">
      <c r="A494" s="13"/>
      <c r="B494" s="13"/>
      <c r="C494" s="32"/>
      <c r="D494" s="13"/>
      <c r="E494" s="14"/>
      <c r="F494" s="14"/>
      <c r="G494" s="1"/>
      <c r="H494" s="1"/>
      <c r="I494" s="1"/>
      <c r="J494" s="1"/>
      <c r="K494" s="1"/>
      <c r="L494" s="1"/>
      <c r="M494" s="1"/>
      <c r="N494" s="1"/>
    </row>
    <row r="495" spans="1:14" ht="18.75" customHeight="1">
      <c r="A495" s="13"/>
      <c r="B495" s="13"/>
      <c r="C495" s="32"/>
      <c r="D495" s="13"/>
      <c r="E495" s="14"/>
      <c r="F495" s="14"/>
      <c r="G495" s="1"/>
      <c r="H495" s="1"/>
      <c r="I495" s="1"/>
      <c r="J495" s="1"/>
      <c r="K495" s="1"/>
      <c r="L495" s="1"/>
      <c r="M495" s="1"/>
      <c r="N495" s="1"/>
    </row>
    <row r="496" spans="1:14" ht="18.75" customHeight="1">
      <c r="A496" s="13"/>
      <c r="B496" s="13"/>
      <c r="C496" s="32"/>
      <c r="D496" s="13"/>
      <c r="E496" s="14"/>
      <c r="F496" s="14"/>
      <c r="G496" s="1"/>
      <c r="H496" s="1"/>
      <c r="I496" s="1"/>
      <c r="J496" s="1"/>
      <c r="K496" s="1"/>
      <c r="L496" s="1"/>
      <c r="M496" s="1"/>
      <c r="N496" s="1"/>
    </row>
    <row r="497" spans="1:14" ht="18.75" customHeight="1">
      <c r="A497" s="13"/>
      <c r="B497" s="13"/>
      <c r="C497" s="32"/>
      <c r="D497" s="13"/>
      <c r="E497" s="14"/>
      <c r="F497" s="14"/>
      <c r="G497" s="1"/>
      <c r="H497" s="1"/>
      <c r="I497" s="1"/>
      <c r="J497" s="1"/>
      <c r="K497" s="1"/>
      <c r="L497" s="1"/>
      <c r="M497" s="1"/>
      <c r="N497" s="1"/>
    </row>
    <row r="498" spans="1:14" ht="18.75" customHeight="1">
      <c r="A498" s="13"/>
      <c r="B498" s="13"/>
      <c r="C498" s="32"/>
      <c r="D498" s="13"/>
      <c r="E498" s="14"/>
      <c r="F498" s="14"/>
      <c r="G498" s="1"/>
      <c r="H498" s="1"/>
      <c r="I498" s="1"/>
      <c r="J498" s="1"/>
      <c r="K498" s="1"/>
      <c r="L498" s="1"/>
      <c r="M498" s="1"/>
      <c r="N498" s="1"/>
    </row>
    <row r="499" spans="1:14" ht="18.75" customHeight="1">
      <c r="A499" s="13"/>
      <c r="B499" s="13"/>
      <c r="C499" s="32"/>
      <c r="D499" s="13"/>
      <c r="E499" s="14"/>
      <c r="F499" s="14"/>
      <c r="G499" s="1"/>
      <c r="H499" s="1"/>
      <c r="I499" s="1"/>
      <c r="J499" s="1"/>
      <c r="K499" s="1"/>
      <c r="L499" s="1"/>
      <c r="M499" s="1"/>
      <c r="N499" s="1"/>
    </row>
    <row r="500" spans="1:14" ht="18.75" customHeight="1">
      <c r="A500" s="13"/>
      <c r="B500" s="13"/>
      <c r="C500" s="32"/>
      <c r="D500" s="13"/>
      <c r="E500" s="14"/>
      <c r="F500" s="14"/>
      <c r="G500" s="1"/>
      <c r="H500" s="1"/>
      <c r="I500" s="1"/>
      <c r="J500" s="1"/>
      <c r="K500" s="1"/>
      <c r="L500" s="1"/>
      <c r="M500" s="1"/>
      <c r="N500" s="1"/>
    </row>
    <row r="501" spans="1:14" ht="18.75" customHeight="1">
      <c r="A501" s="13"/>
      <c r="B501" s="13"/>
      <c r="C501" s="32"/>
      <c r="D501" s="13"/>
      <c r="E501" s="14"/>
      <c r="F501" s="14"/>
      <c r="G501" s="1"/>
      <c r="H501" s="1"/>
      <c r="I501" s="1"/>
      <c r="J501" s="1"/>
      <c r="K501" s="1"/>
      <c r="L501" s="1"/>
      <c r="M501" s="1"/>
      <c r="N501" s="1"/>
    </row>
    <row r="502" spans="1:14" ht="18.75" customHeight="1">
      <c r="A502" s="13"/>
      <c r="B502" s="13"/>
      <c r="C502" s="32"/>
      <c r="D502" s="13"/>
      <c r="E502" s="14"/>
      <c r="F502" s="14"/>
      <c r="G502" s="1"/>
      <c r="H502" s="1"/>
      <c r="I502" s="1"/>
      <c r="J502" s="1"/>
      <c r="K502" s="1"/>
      <c r="L502" s="1"/>
      <c r="M502" s="1"/>
      <c r="N502" s="1"/>
    </row>
    <row r="503" spans="1:14" ht="18.75" customHeight="1">
      <c r="A503" s="13"/>
      <c r="B503" s="13"/>
      <c r="C503" s="32"/>
      <c r="D503" s="13"/>
      <c r="E503" s="14"/>
      <c r="F503" s="14"/>
      <c r="G503" s="1"/>
      <c r="H503" s="1"/>
      <c r="I503" s="1"/>
      <c r="J503" s="1"/>
      <c r="K503" s="1"/>
      <c r="L503" s="1"/>
      <c r="M503" s="1"/>
      <c r="N503" s="1"/>
    </row>
    <row r="504" spans="1:14" ht="18.75" customHeight="1">
      <c r="A504" s="13"/>
      <c r="B504" s="13"/>
      <c r="C504" s="32"/>
      <c r="D504" s="13"/>
      <c r="E504" s="14"/>
      <c r="F504" s="14"/>
      <c r="G504" s="1"/>
      <c r="H504" s="1"/>
      <c r="I504" s="1"/>
      <c r="J504" s="1"/>
      <c r="K504" s="1"/>
      <c r="L504" s="1"/>
      <c r="M504" s="1"/>
      <c r="N504" s="1"/>
    </row>
    <row r="505" spans="1:14" ht="18.75" customHeight="1">
      <c r="A505" s="13"/>
      <c r="B505" s="13"/>
      <c r="C505" s="32"/>
      <c r="D505" s="13"/>
      <c r="E505" s="14"/>
      <c r="F505" s="14"/>
      <c r="G505" s="1"/>
      <c r="H505" s="1"/>
      <c r="I505" s="1"/>
      <c r="J505" s="1"/>
      <c r="K505" s="1"/>
      <c r="L505" s="1"/>
      <c r="M505" s="1"/>
      <c r="N505" s="1"/>
    </row>
    <row r="506" spans="1:14" ht="18.75" customHeight="1">
      <c r="A506" s="13"/>
      <c r="B506" s="13"/>
      <c r="C506" s="32"/>
      <c r="D506" s="13"/>
      <c r="E506" s="14"/>
      <c r="F506" s="14"/>
      <c r="G506" s="1"/>
      <c r="H506" s="1"/>
      <c r="I506" s="1"/>
      <c r="J506" s="1"/>
      <c r="K506" s="1"/>
      <c r="L506" s="1"/>
      <c r="M506" s="1"/>
      <c r="N506" s="1"/>
    </row>
    <row r="507" spans="1:14" ht="18.75" customHeight="1">
      <c r="A507" s="13"/>
      <c r="B507" s="13"/>
      <c r="C507" s="32"/>
      <c r="D507" s="13"/>
      <c r="E507" s="14"/>
      <c r="F507" s="14"/>
      <c r="G507" s="1"/>
      <c r="H507" s="1"/>
      <c r="I507" s="1"/>
      <c r="J507" s="1"/>
      <c r="K507" s="1"/>
      <c r="L507" s="1"/>
      <c r="M507" s="1"/>
      <c r="N507" s="1"/>
    </row>
    <row r="508" spans="1:14" ht="18.75" customHeight="1">
      <c r="A508" s="13"/>
      <c r="B508" s="13"/>
      <c r="C508" s="32"/>
      <c r="D508" s="13"/>
      <c r="E508" s="14"/>
      <c r="F508" s="14"/>
      <c r="G508" s="1"/>
      <c r="H508" s="1"/>
      <c r="I508" s="1"/>
      <c r="J508" s="1"/>
      <c r="K508" s="1"/>
      <c r="L508" s="1"/>
      <c r="M508" s="1"/>
      <c r="N508" s="1"/>
    </row>
    <row r="509" spans="1:14" ht="18.75" customHeight="1">
      <c r="A509" s="13"/>
      <c r="B509" s="13"/>
      <c r="C509" s="32"/>
      <c r="D509" s="13"/>
      <c r="E509" s="14"/>
      <c r="F509" s="14"/>
      <c r="G509" s="1"/>
      <c r="H509" s="1"/>
      <c r="I509" s="1"/>
      <c r="J509" s="1"/>
      <c r="K509" s="1"/>
      <c r="L509" s="1"/>
      <c r="M509" s="1"/>
      <c r="N509" s="1"/>
    </row>
    <row r="510" spans="1:14" ht="18.75" customHeight="1">
      <c r="A510" s="13"/>
      <c r="B510" s="13"/>
      <c r="C510" s="32"/>
      <c r="D510" s="13"/>
      <c r="E510" s="14"/>
      <c r="F510" s="14"/>
      <c r="G510" s="1"/>
      <c r="H510" s="1"/>
      <c r="I510" s="1"/>
      <c r="J510" s="1"/>
      <c r="K510" s="1"/>
      <c r="L510" s="1"/>
      <c r="M510" s="1"/>
      <c r="N510" s="1"/>
    </row>
    <row r="511" spans="1:14" ht="18.75" customHeight="1">
      <c r="A511" s="13"/>
      <c r="B511" s="13"/>
      <c r="C511" s="32"/>
      <c r="D511" s="13"/>
      <c r="E511" s="14"/>
      <c r="F511" s="14"/>
      <c r="G511" s="1"/>
      <c r="H511" s="1"/>
      <c r="I511" s="1"/>
      <c r="J511" s="1"/>
      <c r="K511" s="1"/>
      <c r="L511" s="1"/>
      <c r="M511" s="1"/>
      <c r="N511" s="1"/>
    </row>
    <row r="512" spans="1:14" ht="18.75" customHeight="1">
      <c r="A512" s="13"/>
      <c r="B512" s="13"/>
      <c r="C512" s="32"/>
      <c r="D512" s="13"/>
      <c r="E512" s="14"/>
      <c r="F512" s="14"/>
      <c r="G512" s="1"/>
      <c r="H512" s="1"/>
      <c r="I512" s="1"/>
      <c r="J512" s="1"/>
      <c r="K512" s="1"/>
      <c r="L512" s="1"/>
      <c r="M512" s="1"/>
      <c r="N512" s="1"/>
    </row>
    <row r="513" spans="1:14" ht="18.75" customHeight="1">
      <c r="A513" s="13"/>
      <c r="B513" s="13"/>
      <c r="C513" s="32"/>
      <c r="D513" s="13"/>
      <c r="E513" s="14"/>
      <c r="F513" s="14"/>
      <c r="G513" s="1"/>
      <c r="H513" s="1"/>
      <c r="I513" s="1"/>
      <c r="J513" s="1"/>
      <c r="K513" s="1"/>
      <c r="L513" s="1"/>
      <c r="M513" s="1"/>
      <c r="N513" s="1"/>
    </row>
    <row r="514" spans="1:14" ht="18.75" customHeight="1">
      <c r="A514" s="13"/>
      <c r="B514" s="13"/>
      <c r="C514" s="32"/>
      <c r="D514" s="13"/>
      <c r="E514" s="14"/>
      <c r="F514" s="14"/>
      <c r="G514" s="1"/>
      <c r="H514" s="1"/>
      <c r="I514" s="1"/>
      <c r="J514" s="1"/>
      <c r="K514" s="1"/>
      <c r="L514" s="1"/>
      <c r="M514" s="1"/>
      <c r="N514" s="1"/>
    </row>
    <row r="515" spans="1:14" ht="18.75" customHeight="1">
      <c r="A515" s="13"/>
      <c r="B515" s="13"/>
      <c r="C515" s="32"/>
      <c r="D515" s="13"/>
      <c r="E515" s="14"/>
      <c r="F515" s="14"/>
      <c r="G515" s="1"/>
      <c r="H515" s="1"/>
      <c r="I515" s="1"/>
      <c r="J515" s="1"/>
      <c r="K515" s="1"/>
      <c r="L515" s="1"/>
      <c r="M515" s="1"/>
      <c r="N515" s="1"/>
    </row>
    <row r="516" spans="1:14" ht="18.75" customHeight="1">
      <c r="A516" s="13"/>
      <c r="B516" s="13"/>
      <c r="C516" s="32"/>
      <c r="D516" s="13"/>
      <c r="E516" s="14"/>
      <c r="F516" s="14"/>
      <c r="G516" s="1"/>
      <c r="H516" s="1"/>
      <c r="I516" s="1"/>
      <c r="J516" s="1"/>
      <c r="K516" s="1"/>
      <c r="L516" s="1"/>
      <c r="M516" s="1"/>
      <c r="N516" s="1"/>
    </row>
    <row r="517" spans="1:14" ht="18.75" customHeight="1">
      <c r="A517" s="13"/>
      <c r="B517" s="13"/>
      <c r="C517" s="32"/>
      <c r="D517" s="13"/>
      <c r="E517" s="14"/>
      <c r="F517" s="14"/>
      <c r="G517" s="1"/>
      <c r="H517" s="1"/>
      <c r="I517" s="1"/>
      <c r="J517" s="1"/>
      <c r="K517" s="1"/>
      <c r="L517" s="1"/>
      <c r="M517" s="1"/>
      <c r="N517" s="1"/>
    </row>
    <row r="518" spans="1:14" ht="18.75" customHeight="1">
      <c r="A518" s="13"/>
      <c r="B518" s="13"/>
      <c r="C518" s="32"/>
      <c r="D518" s="13"/>
      <c r="E518" s="14"/>
      <c r="F518" s="14"/>
      <c r="G518" s="1"/>
      <c r="H518" s="1"/>
      <c r="I518" s="1"/>
      <c r="J518" s="1"/>
      <c r="K518" s="1"/>
      <c r="L518" s="1"/>
      <c r="M518" s="1"/>
      <c r="N518" s="1"/>
    </row>
    <row r="519" spans="1:14" ht="18.75" customHeight="1">
      <c r="A519" s="13"/>
      <c r="B519" s="13"/>
      <c r="C519" s="32"/>
      <c r="D519" s="13"/>
      <c r="E519" s="14"/>
      <c r="F519" s="14"/>
      <c r="G519" s="1"/>
      <c r="H519" s="1"/>
      <c r="I519" s="1"/>
      <c r="J519" s="1"/>
      <c r="K519" s="1"/>
      <c r="L519" s="1"/>
      <c r="M519" s="1"/>
      <c r="N519" s="1"/>
    </row>
    <row r="520" spans="1:14" ht="18.75" customHeight="1">
      <c r="A520" s="13"/>
      <c r="B520" s="13"/>
      <c r="C520" s="32"/>
      <c r="D520" s="13"/>
      <c r="E520" s="14"/>
      <c r="F520" s="14"/>
      <c r="G520" s="1"/>
      <c r="H520" s="1"/>
      <c r="I520" s="1"/>
      <c r="J520" s="1"/>
      <c r="K520" s="1"/>
      <c r="L520" s="1"/>
      <c r="M520" s="1"/>
      <c r="N520" s="1"/>
    </row>
    <row r="521" spans="1:14" ht="18.75" customHeight="1">
      <c r="A521" s="13"/>
      <c r="B521" s="13"/>
      <c r="C521" s="32"/>
      <c r="D521" s="13"/>
      <c r="E521" s="14"/>
      <c r="F521" s="14"/>
      <c r="G521" s="1"/>
      <c r="H521" s="1"/>
      <c r="I521" s="1"/>
      <c r="J521" s="1"/>
      <c r="K521" s="1"/>
      <c r="L521" s="1"/>
      <c r="M521" s="1"/>
      <c r="N521" s="1"/>
    </row>
    <row r="522" spans="1:14" ht="18.75" customHeight="1">
      <c r="A522" s="13"/>
      <c r="B522" s="13"/>
      <c r="C522" s="32"/>
      <c r="D522" s="13"/>
      <c r="E522" s="14"/>
      <c r="F522" s="14"/>
      <c r="G522" s="1"/>
      <c r="H522" s="1"/>
      <c r="I522" s="1"/>
      <c r="J522" s="1"/>
      <c r="K522" s="1"/>
      <c r="L522" s="1"/>
      <c r="M522" s="1"/>
      <c r="N522" s="1"/>
    </row>
    <row r="523" spans="1:14" ht="18.75" customHeight="1">
      <c r="A523" s="13"/>
      <c r="B523" s="13"/>
      <c r="C523" s="32"/>
      <c r="D523" s="13"/>
      <c r="E523" s="14"/>
      <c r="F523" s="14"/>
      <c r="G523" s="1"/>
      <c r="H523" s="1"/>
      <c r="I523" s="1"/>
      <c r="J523" s="1"/>
      <c r="K523" s="1"/>
      <c r="L523" s="1"/>
      <c r="M523" s="1"/>
      <c r="N523" s="1"/>
    </row>
    <row r="524" spans="1:14" ht="18.75" customHeight="1">
      <c r="A524" s="13"/>
      <c r="B524" s="13"/>
      <c r="C524" s="32"/>
      <c r="D524" s="13"/>
      <c r="E524" s="14"/>
      <c r="F524" s="14"/>
      <c r="G524" s="1"/>
      <c r="H524" s="1"/>
      <c r="I524" s="1"/>
      <c r="J524" s="1"/>
      <c r="K524" s="1"/>
      <c r="L524" s="1"/>
      <c r="M524" s="1"/>
      <c r="N524" s="1"/>
    </row>
    <row r="525" spans="1:14" ht="18.75" customHeight="1">
      <c r="A525" s="13"/>
      <c r="B525" s="13"/>
      <c r="C525" s="32"/>
      <c r="D525" s="13"/>
      <c r="E525" s="14"/>
      <c r="F525" s="14"/>
      <c r="G525" s="1"/>
      <c r="H525" s="1"/>
      <c r="I525" s="1"/>
      <c r="J525" s="1"/>
      <c r="K525" s="1"/>
      <c r="L525" s="1"/>
      <c r="M525" s="1"/>
      <c r="N525" s="1"/>
    </row>
    <row r="526" spans="1:14" ht="18.75" customHeight="1">
      <c r="A526" s="13"/>
      <c r="B526" s="13"/>
      <c r="C526" s="32"/>
      <c r="D526" s="13"/>
      <c r="E526" s="14"/>
      <c r="F526" s="14"/>
      <c r="G526" s="1"/>
      <c r="H526" s="1"/>
      <c r="I526" s="1"/>
      <c r="J526" s="1"/>
      <c r="K526" s="1"/>
      <c r="L526" s="1"/>
      <c r="M526" s="1"/>
      <c r="N526" s="1"/>
    </row>
    <row r="527" spans="1:14" ht="18.75" customHeight="1">
      <c r="A527" s="13"/>
      <c r="B527" s="13"/>
      <c r="C527" s="32"/>
      <c r="D527" s="13"/>
      <c r="E527" s="14"/>
      <c r="F527" s="14"/>
      <c r="G527" s="1"/>
      <c r="H527" s="1"/>
      <c r="I527" s="1"/>
      <c r="J527" s="1"/>
      <c r="K527" s="1"/>
      <c r="L527" s="1"/>
      <c r="M527" s="1"/>
      <c r="N527" s="1"/>
    </row>
    <row r="528" spans="1:14" ht="18.75" customHeight="1">
      <c r="A528" s="13"/>
      <c r="B528" s="13"/>
      <c r="C528" s="32"/>
      <c r="D528" s="13"/>
      <c r="E528" s="14"/>
      <c r="F528" s="14"/>
      <c r="G528" s="1"/>
      <c r="H528" s="1"/>
      <c r="I528" s="1"/>
      <c r="J528" s="1"/>
      <c r="K528" s="1"/>
      <c r="L528" s="1"/>
      <c r="M528" s="1"/>
      <c r="N528" s="1"/>
    </row>
    <row r="529" spans="1:14" ht="18.75" customHeight="1">
      <c r="A529" s="13"/>
      <c r="B529" s="13"/>
      <c r="C529" s="32"/>
      <c r="D529" s="13"/>
      <c r="E529" s="14"/>
      <c r="F529" s="14"/>
      <c r="G529" s="1"/>
      <c r="H529" s="1"/>
      <c r="I529" s="1"/>
      <c r="J529" s="1"/>
      <c r="K529" s="1"/>
      <c r="L529" s="1"/>
      <c r="M529" s="1"/>
      <c r="N529" s="1"/>
    </row>
    <row r="530" spans="1:14" ht="18.75" customHeight="1">
      <c r="A530" s="13"/>
      <c r="B530" s="13"/>
      <c r="C530" s="32"/>
      <c r="D530" s="13"/>
      <c r="E530" s="14"/>
      <c r="F530" s="14"/>
      <c r="G530" s="1"/>
      <c r="H530" s="1"/>
      <c r="I530" s="1"/>
      <c r="J530" s="1"/>
      <c r="K530" s="1"/>
      <c r="L530" s="1"/>
      <c r="M530" s="1"/>
      <c r="N530" s="1"/>
    </row>
    <row r="531" spans="1:14" ht="18.75" customHeight="1">
      <c r="A531" s="13"/>
      <c r="B531" s="13"/>
      <c r="C531" s="32"/>
      <c r="D531" s="13"/>
      <c r="E531" s="14"/>
      <c r="F531" s="14"/>
      <c r="G531" s="1"/>
      <c r="H531" s="1"/>
      <c r="I531" s="1"/>
      <c r="J531" s="1"/>
      <c r="K531" s="1"/>
      <c r="L531" s="1"/>
      <c r="M531" s="1"/>
      <c r="N531" s="1"/>
    </row>
    <row r="532" spans="1:14" ht="18.75" customHeight="1">
      <c r="A532" s="13"/>
      <c r="B532" s="13"/>
      <c r="C532" s="32"/>
      <c r="D532" s="13"/>
      <c r="E532" s="14"/>
      <c r="F532" s="14"/>
      <c r="G532" s="1"/>
      <c r="H532" s="1"/>
      <c r="I532" s="1"/>
      <c r="J532" s="1"/>
      <c r="K532" s="1"/>
      <c r="L532" s="1"/>
      <c r="M532" s="1"/>
      <c r="N532" s="1"/>
    </row>
    <row r="533" spans="1:14" ht="18.75" customHeight="1">
      <c r="A533" s="13"/>
      <c r="B533" s="13"/>
      <c r="C533" s="32"/>
      <c r="D533" s="13"/>
      <c r="E533" s="14"/>
      <c r="F533" s="14"/>
      <c r="G533" s="1"/>
      <c r="H533" s="1"/>
      <c r="I533" s="1"/>
      <c r="J533" s="1"/>
      <c r="K533" s="1"/>
      <c r="L533" s="1"/>
      <c r="M533" s="1"/>
      <c r="N533" s="1"/>
    </row>
    <row r="534" spans="1:14" ht="18.75" customHeight="1">
      <c r="A534" s="13"/>
      <c r="B534" s="13"/>
      <c r="C534" s="32"/>
      <c r="D534" s="13"/>
      <c r="E534" s="14"/>
      <c r="F534" s="14"/>
      <c r="G534" s="1"/>
      <c r="H534" s="1"/>
      <c r="I534" s="1"/>
      <c r="J534" s="1"/>
      <c r="K534" s="1"/>
      <c r="L534" s="1"/>
      <c r="M534" s="1"/>
      <c r="N534" s="1"/>
    </row>
    <row r="535" spans="1:14" ht="18.75" customHeight="1">
      <c r="A535" s="13"/>
      <c r="B535" s="13"/>
      <c r="C535" s="32"/>
      <c r="D535" s="13"/>
      <c r="E535" s="14"/>
      <c r="F535" s="14"/>
      <c r="G535" s="1"/>
      <c r="H535" s="1"/>
      <c r="I535" s="1"/>
      <c r="J535" s="1"/>
      <c r="K535" s="1"/>
      <c r="L535" s="1"/>
      <c r="M535" s="1"/>
      <c r="N535" s="1"/>
    </row>
    <row r="536" spans="1:14" ht="18.75" customHeight="1">
      <c r="A536" s="13"/>
      <c r="B536" s="13"/>
      <c r="C536" s="32"/>
      <c r="D536" s="13"/>
      <c r="E536" s="14"/>
      <c r="F536" s="14"/>
      <c r="G536" s="1"/>
      <c r="H536" s="1"/>
      <c r="I536" s="1"/>
      <c r="J536" s="1"/>
      <c r="K536" s="1"/>
      <c r="L536" s="1"/>
      <c r="M536" s="1"/>
      <c r="N536" s="1"/>
    </row>
    <row r="537" spans="1:14" ht="18.75" customHeight="1">
      <c r="A537" s="13"/>
      <c r="B537" s="13"/>
      <c r="C537" s="32"/>
      <c r="D537" s="13"/>
      <c r="E537" s="14"/>
      <c r="F537" s="14"/>
      <c r="G537" s="1"/>
      <c r="H537" s="1"/>
      <c r="I537" s="1"/>
      <c r="J537" s="1"/>
      <c r="K537" s="1"/>
      <c r="L537" s="1"/>
      <c r="M537" s="1"/>
      <c r="N537" s="1"/>
    </row>
    <row r="538" spans="1:14" ht="18.75" customHeight="1">
      <c r="A538" s="13"/>
      <c r="B538" s="13"/>
      <c r="C538" s="32"/>
      <c r="D538" s="13"/>
      <c r="E538" s="14"/>
      <c r="F538" s="14"/>
      <c r="G538" s="1"/>
      <c r="H538" s="1"/>
      <c r="I538" s="1"/>
      <c r="J538" s="1"/>
      <c r="K538" s="1"/>
      <c r="L538" s="1"/>
      <c r="M538" s="1"/>
      <c r="N538" s="1"/>
    </row>
    <row r="539" spans="1:14" ht="18.75" customHeight="1">
      <c r="A539" s="13"/>
      <c r="B539" s="13"/>
      <c r="C539" s="32"/>
      <c r="D539" s="13"/>
      <c r="E539" s="14"/>
      <c r="F539" s="14"/>
      <c r="G539" s="1"/>
      <c r="H539" s="1"/>
      <c r="I539" s="1"/>
      <c r="J539" s="1"/>
      <c r="K539" s="1"/>
      <c r="L539" s="1"/>
      <c r="M539" s="1"/>
      <c r="N539" s="1"/>
    </row>
    <row r="540" spans="1:14" ht="18.75" customHeight="1">
      <c r="A540" s="13"/>
      <c r="B540" s="13"/>
      <c r="C540" s="32"/>
      <c r="D540" s="13"/>
      <c r="E540" s="14"/>
      <c r="F540" s="14"/>
      <c r="G540" s="1"/>
      <c r="H540" s="1"/>
      <c r="I540" s="1"/>
      <c r="J540" s="1"/>
      <c r="K540" s="1"/>
      <c r="L540" s="1"/>
      <c r="M540" s="1"/>
      <c r="N540" s="1"/>
    </row>
    <row r="541" spans="1:14" ht="18.75" customHeight="1">
      <c r="A541" s="13"/>
      <c r="B541" s="13"/>
      <c r="C541" s="32"/>
      <c r="D541" s="13"/>
      <c r="E541" s="14"/>
      <c r="F541" s="14"/>
      <c r="G541" s="1"/>
      <c r="H541" s="1"/>
      <c r="I541" s="1"/>
      <c r="J541" s="1"/>
      <c r="K541" s="1"/>
      <c r="L541" s="1"/>
      <c r="M541" s="1"/>
      <c r="N541" s="1"/>
    </row>
    <row r="542" spans="1:14" ht="18.75" customHeight="1">
      <c r="A542" s="13"/>
      <c r="B542" s="13"/>
      <c r="C542" s="32"/>
      <c r="D542" s="13"/>
      <c r="E542" s="14"/>
      <c r="F542" s="14"/>
      <c r="G542" s="1"/>
      <c r="H542" s="1"/>
      <c r="I542" s="1"/>
      <c r="J542" s="1"/>
      <c r="K542" s="1"/>
      <c r="L542" s="1"/>
      <c r="M542" s="1"/>
      <c r="N542" s="1"/>
    </row>
    <row r="543" spans="1:14" ht="18.75" customHeight="1">
      <c r="A543" s="13"/>
      <c r="B543" s="13"/>
      <c r="C543" s="32"/>
      <c r="D543" s="13"/>
      <c r="E543" s="14"/>
      <c r="F543" s="14"/>
      <c r="G543" s="1"/>
      <c r="H543" s="1"/>
      <c r="I543" s="1"/>
      <c r="J543" s="1"/>
      <c r="K543" s="1"/>
      <c r="L543" s="1"/>
      <c r="M543" s="1"/>
      <c r="N543" s="1"/>
    </row>
    <row r="544" spans="1:14" ht="18.75" customHeight="1">
      <c r="A544" s="13"/>
      <c r="B544" s="13"/>
      <c r="C544" s="32"/>
      <c r="D544" s="13"/>
      <c r="E544" s="14"/>
      <c r="F544" s="14"/>
      <c r="G544" s="1"/>
      <c r="H544" s="1"/>
      <c r="I544" s="1"/>
      <c r="J544" s="1"/>
      <c r="K544" s="1"/>
      <c r="L544" s="1"/>
      <c r="M544" s="1"/>
      <c r="N544" s="1"/>
    </row>
    <row r="545" spans="1:14" ht="18.75" customHeight="1">
      <c r="A545" s="13"/>
      <c r="B545" s="13"/>
      <c r="C545" s="32"/>
      <c r="D545" s="13"/>
      <c r="E545" s="14"/>
      <c r="F545" s="14"/>
      <c r="G545" s="1"/>
      <c r="H545" s="1"/>
      <c r="I545" s="1"/>
      <c r="J545" s="1"/>
      <c r="K545" s="1"/>
      <c r="L545" s="1"/>
      <c r="M545" s="1"/>
      <c r="N545" s="1"/>
    </row>
    <row r="546" spans="1:14" ht="18.75" customHeight="1">
      <c r="A546" s="13"/>
      <c r="B546" s="13"/>
      <c r="C546" s="32"/>
      <c r="D546" s="13"/>
      <c r="E546" s="14"/>
      <c r="F546" s="14"/>
      <c r="G546" s="1"/>
      <c r="H546" s="1"/>
      <c r="I546" s="1"/>
      <c r="J546" s="1"/>
      <c r="K546" s="1"/>
      <c r="L546" s="1"/>
      <c r="M546" s="1"/>
      <c r="N546" s="1"/>
    </row>
    <row r="547" spans="1:14" ht="18.75" customHeight="1">
      <c r="A547" s="13"/>
      <c r="B547" s="13"/>
      <c r="C547" s="32"/>
      <c r="D547" s="13"/>
      <c r="E547" s="14"/>
      <c r="F547" s="14"/>
      <c r="G547" s="1"/>
      <c r="H547" s="1"/>
      <c r="I547" s="1"/>
      <c r="J547" s="1"/>
      <c r="K547" s="1"/>
      <c r="L547" s="1"/>
      <c r="M547" s="1"/>
      <c r="N547" s="1"/>
    </row>
    <row r="548" spans="1:14" ht="18.75" customHeight="1">
      <c r="A548" s="13"/>
      <c r="B548" s="13"/>
      <c r="C548" s="32"/>
      <c r="D548" s="13"/>
      <c r="E548" s="14"/>
      <c r="F548" s="14"/>
      <c r="G548" s="1"/>
      <c r="H548" s="1"/>
      <c r="I548" s="1"/>
      <c r="J548" s="1"/>
      <c r="K548" s="1"/>
      <c r="L548" s="1"/>
      <c r="M548" s="1"/>
      <c r="N548" s="1"/>
    </row>
    <row r="549" spans="1:14" ht="18.75" customHeight="1">
      <c r="A549" s="13"/>
      <c r="B549" s="13"/>
      <c r="C549" s="32"/>
      <c r="D549" s="13"/>
      <c r="E549" s="14"/>
      <c r="F549" s="14"/>
      <c r="G549" s="1"/>
      <c r="H549" s="1"/>
      <c r="I549" s="1"/>
      <c r="J549" s="1"/>
      <c r="K549" s="1"/>
      <c r="L549" s="1"/>
      <c r="M549" s="1"/>
      <c r="N549" s="1"/>
    </row>
    <row r="550" spans="1:14" ht="18.75" customHeight="1">
      <c r="A550" s="13"/>
      <c r="B550" s="13"/>
      <c r="C550" s="32"/>
      <c r="D550" s="13"/>
      <c r="E550" s="14"/>
      <c r="F550" s="14"/>
      <c r="G550" s="1"/>
      <c r="H550" s="1"/>
      <c r="I550" s="1"/>
      <c r="J550" s="1"/>
      <c r="K550" s="1"/>
      <c r="L550" s="1"/>
      <c r="M550" s="1"/>
      <c r="N550" s="1"/>
    </row>
    <row r="551" spans="1:14" ht="18.75" customHeight="1">
      <c r="A551" s="13"/>
      <c r="B551" s="13"/>
      <c r="C551" s="32"/>
      <c r="D551" s="13"/>
      <c r="E551" s="14"/>
      <c r="F551" s="14"/>
      <c r="G551" s="1"/>
      <c r="H551" s="1"/>
      <c r="I551" s="1"/>
      <c r="J551" s="1"/>
      <c r="K551" s="1"/>
      <c r="L551" s="1"/>
      <c r="M551" s="1"/>
      <c r="N551" s="1"/>
    </row>
    <row r="552" spans="1:14" ht="18.75" customHeight="1">
      <c r="A552" s="13"/>
      <c r="B552" s="13"/>
      <c r="C552" s="32"/>
      <c r="D552" s="13"/>
      <c r="E552" s="14"/>
      <c r="F552" s="14"/>
      <c r="G552" s="1"/>
      <c r="H552" s="1"/>
      <c r="I552" s="1"/>
      <c r="J552" s="1"/>
      <c r="K552" s="1"/>
      <c r="L552" s="1"/>
      <c r="M552" s="1"/>
      <c r="N552" s="1"/>
    </row>
    <row r="553" spans="1:14" ht="18.75" customHeight="1">
      <c r="A553" s="13"/>
      <c r="B553" s="13"/>
      <c r="C553" s="32"/>
      <c r="D553" s="13"/>
      <c r="E553" s="14"/>
      <c r="F553" s="14"/>
      <c r="G553" s="1"/>
      <c r="H553" s="1"/>
      <c r="I553" s="1"/>
      <c r="J553" s="1"/>
      <c r="K553" s="1"/>
      <c r="L553" s="1"/>
      <c r="M553" s="1"/>
      <c r="N553" s="1"/>
    </row>
    <row r="554" spans="1:14" ht="18.75" customHeight="1">
      <c r="A554" s="13"/>
      <c r="B554" s="13"/>
      <c r="C554" s="32"/>
      <c r="D554" s="13"/>
      <c r="E554" s="14"/>
      <c r="F554" s="14"/>
      <c r="G554" s="1"/>
      <c r="H554" s="1"/>
      <c r="I554" s="1"/>
      <c r="J554" s="1"/>
      <c r="K554" s="1"/>
      <c r="L554" s="1"/>
      <c r="M554" s="1"/>
      <c r="N554" s="1"/>
    </row>
    <row r="555" spans="1:14" ht="18.75" customHeight="1">
      <c r="A555" s="13"/>
      <c r="B555" s="13"/>
      <c r="C555" s="32"/>
      <c r="D555" s="13"/>
      <c r="E555" s="14"/>
      <c r="F555" s="14"/>
      <c r="G555" s="1"/>
      <c r="H555" s="1"/>
      <c r="I555" s="1"/>
      <c r="J555" s="1"/>
      <c r="K555" s="1"/>
      <c r="L555" s="1"/>
      <c r="M555" s="1"/>
      <c r="N555" s="1"/>
    </row>
    <row r="556" spans="1:14" ht="18.75" customHeight="1">
      <c r="A556" s="13"/>
      <c r="B556" s="13"/>
      <c r="C556" s="32"/>
      <c r="D556" s="13"/>
      <c r="E556" s="14"/>
      <c r="F556" s="14"/>
      <c r="G556" s="1"/>
      <c r="H556" s="1"/>
      <c r="I556" s="1"/>
      <c r="J556" s="1"/>
      <c r="K556" s="1"/>
      <c r="L556" s="1"/>
      <c r="M556" s="1"/>
      <c r="N556" s="1"/>
    </row>
    <row r="557" spans="1:14" ht="18.75" customHeight="1">
      <c r="A557" s="13"/>
      <c r="B557" s="13"/>
      <c r="C557" s="32"/>
      <c r="D557" s="13"/>
      <c r="E557" s="14"/>
      <c r="F557" s="14"/>
      <c r="G557" s="1"/>
      <c r="H557" s="1"/>
      <c r="I557" s="1"/>
      <c r="J557" s="1"/>
      <c r="K557" s="1"/>
      <c r="L557" s="1"/>
      <c r="M557" s="1"/>
      <c r="N557" s="1"/>
    </row>
    <row r="558" spans="1:14" ht="18.75" customHeight="1">
      <c r="A558" s="13"/>
      <c r="B558" s="13"/>
      <c r="C558" s="32"/>
      <c r="D558" s="13"/>
      <c r="E558" s="14"/>
      <c r="F558" s="14"/>
      <c r="G558" s="1"/>
      <c r="H558" s="1"/>
      <c r="I558" s="1"/>
      <c r="J558" s="1"/>
      <c r="K558" s="1"/>
      <c r="L558" s="1"/>
      <c r="M558" s="1"/>
      <c r="N558" s="1"/>
    </row>
    <row r="559" spans="1:14" ht="18.75" customHeight="1">
      <c r="A559" s="13"/>
      <c r="B559" s="13"/>
      <c r="C559" s="32"/>
      <c r="D559" s="13"/>
      <c r="E559" s="14"/>
      <c r="F559" s="14"/>
      <c r="G559" s="1"/>
      <c r="H559" s="1"/>
      <c r="I559" s="1"/>
      <c r="J559" s="1"/>
      <c r="K559" s="1"/>
      <c r="L559" s="1"/>
      <c r="M559" s="1"/>
      <c r="N559" s="1"/>
    </row>
    <row r="560" spans="1:14" ht="18.75" customHeight="1">
      <c r="A560" s="13"/>
      <c r="B560" s="13"/>
      <c r="C560" s="32"/>
      <c r="D560" s="13"/>
      <c r="E560" s="14"/>
      <c r="F560" s="14"/>
      <c r="G560" s="1"/>
      <c r="H560" s="1"/>
      <c r="I560" s="1"/>
      <c r="J560" s="1"/>
      <c r="K560" s="1"/>
      <c r="L560" s="1"/>
      <c r="M560" s="1"/>
      <c r="N560" s="1"/>
    </row>
    <row r="561" spans="1:14" ht="18.75" customHeight="1">
      <c r="A561" s="13"/>
      <c r="B561" s="13"/>
      <c r="C561" s="32"/>
      <c r="D561" s="13"/>
      <c r="E561" s="14"/>
      <c r="F561" s="14"/>
      <c r="G561" s="1"/>
      <c r="H561" s="1"/>
      <c r="I561" s="1"/>
      <c r="J561" s="1"/>
      <c r="K561" s="1"/>
      <c r="L561" s="1"/>
      <c r="M561" s="1"/>
      <c r="N561" s="1"/>
    </row>
    <row r="562" spans="1:14" ht="18.75" customHeight="1">
      <c r="A562" s="13"/>
      <c r="B562" s="13"/>
      <c r="C562" s="32"/>
      <c r="D562" s="13"/>
      <c r="E562" s="14"/>
      <c r="F562" s="14"/>
      <c r="G562" s="1"/>
      <c r="H562" s="1"/>
      <c r="I562" s="1"/>
      <c r="J562" s="1"/>
      <c r="K562" s="1"/>
      <c r="L562" s="1"/>
      <c r="M562" s="1"/>
      <c r="N562" s="1"/>
    </row>
    <row r="563" spans="1:14" ht="18.75" customHeight="1">
      <c r="A563" s="13"/>
      <c r="B563" s="13"/>
      <c r="C563" s="32"/>
      <c r="D563" s="13"/>
      <c r="E563" s="14"/>
      <c r="F563" s="14"/>
      <c r="G563" s="1"/>
      <c r="H563" s="1"/>
      <c r="I563" s="1"/>
      <c r="J563" s="1"/>
      <c r="K563" s="1"/>
      <c r="L563" s="1"/>
      <c r="M563" s="1"/>
      <c r="N563" s="1"/>
    </row>
    <row r="564" spans="1:14" ht="18.75" customHeight="1">
      <c r="A564" s="13"/>
      <c r="B564" s="13"/>
      <c r="C564" s="32"/>
      <c r="D564" s="13"/>
      <c r="E564" s="14"/>
      <c r="F564" s="14"/>
      <c r="G564" s="1"/>
      <c r="H564" s="1"/>
      <c r="I564" s="1"/>
      <c r="J564" s="1"/>
      <c r="K564" s="1"/>
      <c r="L564" s="1"/>
      <c r="M564" s="1"/>
      <c r="N564" s="1"/>
    </row>
    <row r="565" spans="1:14" ht="18.75" customHeight="1">
      <c r="A565" s="13"/>
      <c r="B565" s="13"/>
      <c r="C565" s="32"/>
      <c r="D565" s="13"/>
      <c r="E565" s="14"/>
      <c r="F565" s="14"/>
      <c r="G565" s="1"/>
      <c r="H565" s="1"/>
      <c r="I565" s="1"/>
      <c r="J565" s="1"/>
      <c r="K565" s="1"/>
      <c r="L565" s="1"/>
      <c r="M565" s="1"/>
      <c r="N565" s="1"/>
    </row>
    <row r="566" spans="1:14" ht="18.75" customHeight="1">
      <c r="A566" s="13"/>
      <c r="B566" s="13"/>
      <c r="C566" s="32"/>
      <c r="D566" s="13"/>
      <c r="E566" s="14"/>
      <c r="F566" s="14"/>
      <c r="G566" s="1"/>
      <c r="H566" s="1"/>
      <c r="I566" s="1"/>
      <c r="J566" s="1"/>
      <c r="K566" s="1"/>
      <c r="L566" s="1"/>
      <c r="M566" s="1"/>
      <c r="N566" s="1"/>
    </row>
    <row r="567" spans="1:14" ht="18.75" customHeight="1">
      <c r="A567" s="13"/>
      <c r="B567" s="13"/>
      <c r="C567" s="32"/>
      <c r="D567" s="13"/>
      <c r="E567" s="14"/>
      <c r="F567" s="14"/>
      <c r="G567" s="1"/>
      <c r="H567" s="1"/>
      <c r="I567" s="1"/>
      <c r="J567" s="1"/>
      <c r="K567" s="1"/>
      <c r="L567" s="1"/>
      <c r="M567" s="1"/>
      <c r="N567" s="1"/>
    </row>
    <row r="568" spans="1:14" ht="18.75" customHeight="1">
      <c r="A568" s="13"/>
      <c r="B568" s="13"/>
      <c r="C568" s="32"/>
      <c r="D568" s="13"/>
      <c r="E568" s="14"/>
      <c r="F568" s="14"/>
      <c r="G568" s="1"/>
      <c r="H568" s="1"/>
      <c r="I568" s="1"/>
      <c r="J568" s="1"/>
      <c r="K568" s="1"/>
      <c r="L568" s="1"/>
      <c r="M568" s="1"/>
      <c r="N568" s="1"/>
    </row>
    <row r="569" spans="1:14" ht="18.75" customHeight="1">
      <c r="A569" s="13"/>
      <c r="B569" s="13"/>
      <c r="C569" s="32"/>
      <c r="D569" s="13"/>
      <c r="E569" s="14"/>
      <c r="F569" s="14"/>
      <c r="G569" s="1"/>
      <c r="H569" s="1"/>
      <c r="I569" s="1"/>
      <c r="J569" s="1"/>
      <c r="K569" s="1"/>
      <c r="L569" s="1"/>
      <c r="M569" s="1"/>
      <c r="N569" s="1"/>
    </row>
    <row r="570" spans="1:14" ht="18.75" customHeight="1">
      <c r="A570" s="13"/>
      <c r="B570" s="13"/>
      <c r="C570" s="32"/>
      <c r="D570" s="13"/>
      <c r="E570" s="14"/>
      <c r="F570" s="14"/>
      <c r="G570" s="1"/>
      <c r="H570" s="1"/>
      <c r="I570" s="1"/>
      <c r="J570" s="1"/>
      <c r="K570" s="1"/>
      <c r="L570" s="1"/>
      <c r="M570" s="1"/>
      <c r="N570" s="1"/>
    </row>
    <row r="571" spans="1:14" ht="18.75" customHeight="1">
      <c r="A571" s="13"/>
      <c r="B571" s="13"/>
      <c r="C571" s="32"/>
      <c r="D571" s="13"/>
      <c r="E571" s="14"/>
      <c r="F571" s="14"/>
      <c r="G571" s="1"/>
      <c r="H571" s="1"/>
      <c r="I571" s="1"/>
      <c r="J571" s="1"/>
      <c r="K571" s="1"/>
      <c r="L571" s="1"/>
      <c r="M571" s="1"/>
      <c r="N571" s="1"/>
    </row>
    <row r="572" spans="1:14" ht="18.75" customHeight="1">
      <c r="A572" s="13"/>
      <c r="B572" s="13"/>
      <c r="C572" s="32"/>
      <c r="D572" s="13"/>
      <c r="E572" s="14"/>
      <c r="F572" s="14"/>
      <c r="G572" s="1"/>
      <c r="H572" s="1"/>
      <c r="I572" s="1"/>
      <c r="J572" s="1"/>
      <c r="K572" s="1"/>
      <c r="L572" s="1"/>
      <c r="M572" s="1"/>
      <c r="N572" s="1"/>
    </row>
    <row r="573" spans="1:14" ht="18.75" customHeight="1">
      <c r="A573" s="13"/>
      <c r="B573" s="13"/>
      <c r="C573" s="32"/>
      <c r="D573" s="13"/>
      <c r="E573" s="14"/>
      <c r="F573" s="14"/>
      <c r="G573" s="1"/>
      <c r="H573" s="1"/>
      <c r="I573" s="1"/>
      <c r="J573" s="1"/>
      <c r="K573" s="1"/>
      <c r="L573" s="1"/>
      <c r="M573" s="1"/>
      <c r="N573" s="1"/>
    </row>
    <row r="574" spans="1:14" ht="18.75" customHeight="1">
      <c r="A574" s="13"/>
      <c r="B574" s="13"/>
      <c r="C574" s="32"/>
      <c r="D574" s="13"/>
      <c r="E574" s="14"/>
      <c r="F574" s="14"/>
      <c r="G574" s="1"/>
      <c r="H574" s="1"/>
      <c r="I574" s="1"/>
      <c r="J574" s="1"/>
      <c r="K574" s="1"/>
      <c r="L574" s="1"/>
      <c r="M574" s="1"/>
      <c r="N574" s="1"/>
    </row>
    <row r="575" spans="1:14" ht="18.75" customHeight="1">
      <c r="A575" s="13"/>
      <c r="B575" s="13"/>
      <c r="C575" s="32"/>
      <c r="D575" s="13"/>
      <c r="E575" s="14"/>
      <c r="F575" s="14"/>
      <c r="G575" s="1"/>
      <c r="H575" s="1"/>
      <c r="I575" s="1"/>
      <c r="J575" s="1"/>
      <c r="K575" s="1"/>
      <c r="L575" s="1"/>
      <c r="M575" s="1"/>
      <c r="N575" s="1"/>
    </row>
    <row r="576" spans="1:14" ht="18.75" customHeight="1">
      <c r="A576" s="13"/>
      <c r="B576" s="13"/>
      <c r="C576" s="32"/>
      <c r="D576" s="13"/>
      <c r="E576" s="14"/>
      <c r="F576" s="14"/>
      <c r="G576" s="1"/>
      <c r="H576" s="1"/>
      <c r="I576" s="1"/>
      <c r="J576" s="1"/>
      <c r="K576" s="1"/>
      <c r="L576" s="1"/>
      <c r="M576" s="1"/>
      <c r="N576" s="1"/>
    </row>
    <row r="577" spans="1:14" ht="18.75" customHeight="1">
      <c r="A577" s="13"/>
      <c r="B577" s="13"/>
      <c r="C577" s="32"/>
      <c r="D577" s="13"/>
      <c r="E577" s="14"/>
      <c r="F577" s="14"/>
      <c r="G577" s="1"/>
      <c r="H577" s="1"/>
      <c r="I577" s="1"/>
      <c r="J577" s="1"/>
      <c r="K577" s="1"/>
      <c r="L577" s="1"/>
      <c r="M577" s="1"/>
      <c r="N577" s="1"/>
    </row>
    <row r="578" spans="1:14" ht="18.75" customHeight="1">
      <c r="A578" s="13"/>
      <c r="B578" s="13"/>
      <c r="C578" s="32"/>
      <c r="D578" s="13"/>
      <c r="E578" s="14"/>
      <c r="F578" s="14"/>
      <c r="G578" s="1"/>
      <c r="H578" s="1"/>
      <c r="I578" s="1"/>
      <c r="J578" s="1"/>
      <c r="K578" s="1"/>
      <c r="L578" s="1"/>
      <c r="M578" s="1"/>
      <c r="N578" s="1"/>
    </row>
    <row r="579" spans="1:14" ht="18.75" customHeight="1">
      <c r="A579" s="13"/>
      <c r="B579" s="13"/>
      <c r="C579" s="32"/>
      <c r="D579" s="13"/>
      <c r="E579" s="14"/>
      <c r="F579" s="14"/>
      <c r="G579" s="1"/>
      <c r="H579" s="1"/>
      <c r="I579" s="1"/>
      <c r="J579" s="1"/>
      <c r="K579" s="1"/>
      <c r="L579" s="1"/>
      <c r="M579" s="1"/>
      <c r="N579" s="1"/>
    </row>
    <row r="580" spans="1:14" ht="18.75" customHeight="1">
      <c r="A580" s="13"/>
      <c r="B580" s="13"/>
      <c r="C580" s="32"/>
      <c r="D580" s="13"/>
      <c r="E580" s="14"/>
      <c r="F580" s="14"/>
      <c r="G580" s="1"/>
      <c r="H580" s="1"/>
      <c r="I580" s="1"/>
      <c r="J580" s="1"/>
      <c r="K580" s="1"/>
      <c r="L580" s="1"/>
      <c r="M580" s="1"/>
      <c r="N580" s="1"/>
    </row>
    <row r="581" spans="1:14" ht="18.75" customHeight="1">
      <c r="A581" s="13"/>
      <c r="B581" s="13"/>
      <c r="C581" s="32"/>
      <c r="D581" s="13"/>
      <c r="E581" s="14"/>
      <c r="F581" s="14"/>
      <c r="G581" s="1"/>
      <c r="H581" s="1"/>
      <c r="I581" s="1"/>
      <c r="J581" s="1"/>
      <c r="K581" s="1"/>
      <c r="L581" s="1"/>
      <c r="M581" s="1"/>
      <c r="N581" s="1"/>
    </row>
    <row r="582" spans="1:14" ht="18.75" customHeight="1">
      <c r="A582" s="13"/>
      <c r="B582" s="13"/>
      <c r="C582" s="32"/>
      <c r="D582" s="13"/>
      <c r="E582" s="14"/>
      <c r="F582" s="14"/>
      <c r="G582" s="1"/>
      <c r="H582" s="1"/>
      <c r="I582" s="1"/>
      <c r="J582" s="1"/>
      <c r="K582" s="1"/>
      <c r="L582" s="1"/>
      <c r="M582" s="1"/>
      <c r="N582" s="1"/>
    </row>
    <row r="583" spans="1:14" ht="18.75" customHeight="1">
      <c r="A583" s="13"/>
      <c r="B583" s="13"/>
      <c r="C583" s="32"/>
      <c r="D583" s="13"/>
      <c r="E583" s="14"/>
      <c r="F583" s="14"/>
      <c r="G583" s="1"/>
      <c r="H583" s="1"/>
      <c r="I583" s="1"/>
      <c r="J583" s="1"/>
      <c r="K583" s="1"/>
      <c r="L583" s="1"/>
      <c r="M583" s="1"/>
      <c r="N583" s="1"/>
    </row>
    <row r="584" spans="1:14" ht="18.75" customHeight="1">
      <c r="A584" s="13"/>
      <c r="B584" s="13"/>
      <c r="C584" s="32"/>
      <c r="D584" s="13"/>
      <c r="E584" s="14"/>
      <c r="F584" s="14"/>
      <c r="G584" s="1"/>
      <c r="H584" s="1"/>
      <c r="I584" s="1"/>
      <c r="J584" s="1"/>
      <c r="K584" s="1"/>
      <c r="L584" s="1"/>
      <c r="M584" s="1"/>
      <c r="N584" s="1"/>
    </row>
    <row r="585" spans="1:14" ht="18.75" customHeight="1">
      <c r="A585" s="13"/>
      <c r="B585" s="13"/>
      <c r="C585" s="32"/>
      <c r="D585" s="13"/>
      <c r="E585" s="14"/>
      <c r="F585" s="14"/>
      <c r="G585" s="1"/>
      <c r="H585" s="1"/>
      <c r="I585" s="1"/>
      <c r="J585" s="1"/>
      <c r="K585" s="1"/>
      <c r="L585" s="1"/>
      <c r="M585" s="1"/>
      <c r="N585" s="1"/>
    </row>
    <row r="586" spans="1:14" ht="18.75" customHeight="1">
      <c r="A586" s="13"/>
      <c r="B586" s="13"/>
      <c r="C586" s="32"/>
      <c r="D586" s="13"/>
      <c r="E586" s="14"/>
      <c r="F586" s="14"/>
      <c r="G586" s="1"/>
      <c r="H586" s="1"/>
      <c r="I586" s="1"/>
      <c r="J586" s="1"/>
      <c r="K586" s="1"/>
      <c r="L586" s="1"/>
      <c r="M586" s="1"/>
      <c r="N586" s="1"/>
    </row>
    <row r="587" spans="1:14" ht="18.75" customHeight="1">
      <c r="A587" s="13"/>
      <c r="B587" s="13"/>
      <c r="C587" s="32"/>
      <c r="D587" s="13"/>
      <c r="E587" s="14"/>
      <c r="F587" s="14"/>
      <c r="G587" s="1"/>
      <c r="H587" s="1"/>
      <c r="I587" s="1"/>
      <c r="J587" s="1"/>
      <c r="K587" s="1"/>
      <c r="L587" s="1"/>
      <c r="M587" s="1"/>
      <c r="N587" s="1"/>
    </row>
    <row r="588" spans="1:14" ht="18.75" customHeight="1">
      <c r="A588" s="13"/>
      <c r="B588" s="13"/>
      <c r="C588" s="32"/>
      <c r="D588" s="13"/>
      <c r="E588" s="14"/>
      <c r="F588" s="14"/>
      <c r="G588" s="1"/>
      <c r="H588" s="1"/>
      <c r="I588" s="1"/>
      <c r="J588" s="1"/>
      <c r="K588" s="1"/>
      <c r="L588" s="1"/>
      <c r="M588" s="1"/>
      <c r="N588" s="1"/>
    </row>
    <row r="589" spans="1:14" ht="18.75" customHeight="1">
      <c r="A589" s="13"/>
      <c r="B589" s="13"/>
      <c r="C589" s="32"/>
      <c r="D589" s="13"/>
      <c r="E589" s="14"/>
      <c r="F589" s="14"/>
      <c r="G589" s="1"/>
      <c r="H589" s="1"/>
      <c r="I589" s="1"/>
      <c r="J589" s="1"/>
      <c r="K589" s="1"/>
      <c r="L589" s="1"/>
      <c r="M589" s="1"/>
      <c r="N589" s="1"/>
    </row>
    <row r="590" spans="1:14" ht="18.75" customHeight="1">
      <c r="A590" s="13"/>
      <c r="B590" s="13"/>
      <c r="C590" s="32"/>
      <c r="D590" s="13"/>
      <c r="E590" s="14"/>
      <c r="F590" s="14"/>
      <c r="G590" s="1"/>
      <c r="H590" s="1"/>
      <c r="I590" s="1"/>
      <c r="J590" s="1"/>
      <c r="K590" s="1"/>
      <c r="L590" s="1"/>
      <c r="M590" s="1"/>
      <c r="N590" s="1"/>
    </row>
    <row r="591" spans="1:14" ht="18.75" customHeight="1">
      <c r="A591" s="13"/>
      <c r="B591" s="13"/>
      <c r="C591" s="32"/>
      <c r="D591" s="13"/>
      <c r="E591" s="14"/>
      <c r="F591" s="14"/>
      <c r="G591" s="1"/>
      <c r="H591" s="1"/>
      <c r="I591" s="1"/>
      <c r="J591" s="1"/>
      <c r="K591" s="1"/>
      <c r="L591" s="1"/>
      <c r="M591" s="1"/>
      <c r="N591" s="1"/>
    </row>
    <row r="592" spans="1:14" ht="18.75" customHeight="1">
      <c r="A592" s="13"/>
      <c r="B592" s="13"/>
      <c r="C592" s="32"/>
      <c r="D592" s="13"/>
      <c r="E592" s="14"/>
      <c r="F592" s="14"/>
      <c r="G592" s="1"/>
      <c r="H592" s="1"/>
      <c r="I592" s="1"/>
      <c r="J592" s="1"/>
      <c r="K592" s="1"/>
      <c r="L592" s="1"/>
      <c r="M592" s="1"/>
      <c r="N592" s="1"/>
    </row>
    <row r="593" spans="1:14" ht="18.75" customHeight="1">
      <c r="A593" s="13"/>
      <c r="B593" s="13"/>
      <c r="C593" s="32"/>
      <c r="D593" s="13"/>
      <c r="E593" s="14"/>
      <c r="F593" s="14"/>
      <c r="G593" s="1"/>
      <c r="H593" s="1"/>
      <c r="I593" s="1"/>
      <c r="J593" s="1"/>
      <c r="K593" s="1"/>
      <c r="L593" s="1"/>
      <c r="M593" s="1"/>
      <c r="N593" s="1"/>
    </row>
    <row r="594" spans="1:14" ht="18.75" customHeight="1">
      <c r="A594" s="13"/>
      <c r="B594" s="13"/>
      <c r="C594" s="32"/>
      <c r="D594" s="13"/>
      <c r="E594" s="14"/>
      <c r="F594" s="14"/>
      <c r="G594" s="1"/>
      <c r="H594" s="1"/>
      <c r="I594" s="1"/>
      <c r="J594" s="1"/>
      <c r="K594" s="1"/>
      <c r="L594" s="1"/>
      <c r="M594" s="1"/>
      <c r="N594" s="1"/>
    </row>
    <row r="595" spans="1:14" ht="18.75" customHeight="1">
      <c r="A595" s="13"/>
      <c r="B595" s="13"/>
      <c r="C595" s="32"/>
      <c r="D595" s="13"/>
      <c r="E595" s="14"/>
      <c r="F595" s="14"/>
      <c r="G595" s="1"/>
      <c r="H595" s="1"/>
      <c r="I595" s="1"/>
      <c r="J595" s="1"/>
      <c r="K595" s="1"/>
      <c r="L595" s="1"/>
      <c r="M595" s="1"/>
      <c r="N595" s="1"/>
    </row>
    <row r="596" spans="1:14" ht="18.75" customHeight="1">
      <c r="A596" s="13"/>
      <c r="B596" s="13"/>
      <c r="C596" s="32"/>
      <c r="D596" s="13"/>
      <c r="E596" s="14"/>
      <c r="F596" s="14"/>
      <c r="G596" s="1"/>
      <c r="H596" s="1"/>
      <c r="I596" s="1"/>
      <c r="J596" s="1"/>
      <c r="K596" s="1"/>
      <c r="L596" s="1"/>
      <c r="M596" s="1"/>
      <c r="N596" s="1"/>
    </row>
    <row r="597" spans="1:14" ht="18.75" customHeight="1">
      <c r="A597" s="13"/>
      <c r="B597" s="13"/>
      <c r="C597" s="32"/>
      <c r="D597" s="13"/>
      <c r="E597" s="14"/>
      <c r="F597" s="14"/>
      <c r="G597" s="1"/>
      <c r="H597" s="1"/>
      <c r="I597" s="1"/>
      <c r="J597" s="1"/>
      <c r="K597" s="1"/>
      <c r="L597" s="1"/>
      <c r="M597" s="1"/>
      <c r="N597" s="1"/>
    </row>
    <row r="598" spans="1:14" ht="18.75" customHeight="1">
      <c r="A598" s="13"/>
      <c r="B598" s="13"/>
      <c r="C598" s="32"/>
      <c r="D598" s="13"/>
      <c r="E598" s="14"/>
      <c r="F598" s="14"/>
      <c r="G598" s="1"/>
      <c r="H598" s="1"/>
      <c r="I598" s="1"/>
      <c r="J598" s="1"/>
      <c r="K598" s="1"/>
      <c r="L598" s="1"/>
      <c r="M598" s="1"/>
      <c r="N598" s="1"/>
    </row>
    <row r="599" spans="1:14" ht="18.75" customHeight="1">
      <c r="A599" s="13"/>
      <c r="B599" s="13"/>
      <c r="C599" s="32"/>
      <c r="D599" s="13"/>
      <c r="E599" s="14"/>
      <c r="F599" s="14"/>
      <c r="G599" s="1"/>
      <c r="H599" s="1"/>
      <c r="I599" s="1"/>
      <c r="J599" s="1"/>
      <c r="K599" s="1"/>
      <c r="L599" s="1"/>
      <c r="M599" s="1"/>
      <c r="N599" s="1"/>
    </row>
    <row r="600" spans="1:14" ht="18.75" customHeight="1">
      <c r="A600" s="13"/>
      <c r="B600" s="13"/>
      <c r="C600" s="32"/>
      <c r="D600" s="13"/>
      <c r="E600" s="14"/>
      <c r="F600" s="14"/>
      <c r="G600" s="1"/>
      <c r="H600" s="1"/>
      <c r="I600" s="1"/>
      <c r="J600" s="1"/>
      <c r="K600" s="1"/>
      <c r="L600" s="1"/>
      <c r="M600" s="1"/>
      <c r="N600" s="1"/>
    </row>
    <row r="601" spans="1:14" ht="18.75" customHeight="1">
      <c r="A601" s="13"/>
      <c r="B601" s="13"/>
      <c r="C601" s="32"/>
      <c r="D601" s="13"/>
      <c r="E601" s="14"/>
      <c r="F601" s="14"/>
      <c r="G601" s="1"/>
      <c r="H601" s="1"/>
      <c r="I601" s="1"/>
      <c r="J601" s="1"/>
      <c r="K601" s="1"/>
      <c r="L601" s="1"/>
      <c r="M601" s="1"/>
      <c r="N601" s="1"/>
    </row>
    <row r="602" spans="1:14" ht="18.75" customHeight="1">
      <c r="A602" s="13"/>
      <c r="B602" s="13"/>
      <c r="C602" s="32"/>
      <c r="D602" s="13"/>
      <c r="E602" s="14"/>
      <c r="F602" s="14"/>
      <c r="G602" s="1"/>
      <c r="H602" s="1"/>
      <c r="I602" s="1"/>
      <c r="J602" s="1"/>
      <c r="K602" s="1"/>
      <c r="L602" s="1"/>
      <c r="M602" s="1"/>
      <c r="N602" s="1"/>
    </row>
    <row r="603" spans="1:14" ht="18.75" customHeight="1">
      <c r="A603" s="13"/>
      <c r="B603" s="13"/>
      <c r="C603" s="32"/>
      <c r="D603" s="13"/>
      <c r="E603" s="14"/>
      <c r="F603" s="14"/>
      <c r="G603" s="1"/>
      <c r="H603" s="1"/>
      <c r="I603" s="1"/>
      <c r="J603" s="1"/>
      <c r="K603" s="1"/>
      <c r="L603" s="1"/>
      <c r="M603" s="1"/>
      <c r="N603" s="1"/>
    </row>
    <row r="604" spans="1:14" ht="18.75" customHeight="1">
      <c r="A604" s="13"/>
      <c r="B604" s="13"/>
      <c r="C604" s="32"/>
      <c r="D604" s="13"/>
      <c r="E604" s="14"/>
      <c r="F604" s="14"/>
      <c r="G604" s="1"/>
      <c r="H604" s="1"/>
      <c r="I604" s="1"/>
      <c r="J604" s="1"/>
      <c r="K604" s="1"/>
      <c r="L604" s="1"/>
      <c r="M604" s="1"/>
      <c r="N604" s="1"/>
    </row>
    <row r="605" spans="1:14" ht="18.75" customHeight="1">
      <c r="A605" s="13"/>
      <c r="B605" s="13"/>
      <c r="C605" s="32"/>
      <c r="D605" s="13"/>
      <c r="E605" s="14"/>
      <c r="F605" s="14"/>
      <c r="G605" s="1"/>
      <c r="H605" s="1"/>
      <c r="I605" s="1"/>
      <c r="J605" s="1"/>
      <c r="K605" s="1"/>
      <c r="L605" s="1"/>
      <c r="M605" s="1"/>
      <c r="N605" s="1"/>
    </row>
    <row r="606" spans="1:14" ht="18.75" customHeight="1">
      <c r="A606" s="13"/>
      <c r="B606" s="13"/>
      <c r="C606" s="32"/>
      <c r="D606" s="13"/>
      <c r="E606" s="14"/>
      <c r="F606" s="14"/>
      <c r="G606" s="1"/>
      <c r="H606" s="1"/>
      <c r="I606" s="1"/>
      <c r="J606" s="1"/>
      <c r="K606" s="1"/>
      <c r="L606" s="1"/>
      <c r="M606" s="1"/>
      <c r="N606" s="1"/>
    </row>
    <row r="607" spans="1:14" ht="18.75" customHeight="1">
      <c r="A607" s="13"/>
      <c r="B607" s="13"/>
      <c r="C607" s="32"/>
      <c r="D607" s="13"/>
      <c r="E607" s="14"/>
      <c r="F607" s="14"/>
      <c r="G607" s="1"/>
      <c r="H607" s="1"/>
      <c r="I607" s="1"/>
      <c r="J607" s="1"/>
      <c r="K607" s="1"/>
      <c r="L607" s="1"/>
      <c r="M607" s="1"/>
      <c r="N607" s="1"/>
    </row>
    <row r="608" spans="1:14" ht="18.75" customHeight="1">
      <c r="A608" s="13"/>
      <c r="B608" s="13"/>
      <c r="C608" s="32"/>
      <c r="D608" s="13"/>
      <c r="E608" s="14"/>
      <c r="F608" s="14"/>
      <c r="G608" s="1"/>
      <c r="H608" s="1"/>
      <c r="I608" s="1"/>
      <c r="J608" s="1"/>
      <c r="K608" s="1"/>
      <c r="L608" s="1"/>
      <c r="M608" s="1"/>
      <c r="N608" s="1"/>
    </row>
    <row r="609" spans="1:14" ht="18.75" customHeight="1">
      <c r="A609" s="13"/>
      <c r="B609" s="13"/>
      <c r="C609" s="32"/>
      <c r="D609" s="13"/>
      <c r="E609" s="14"/>
      <c r="F609" s="14"/>
      <c r="G609" s="1"/>
      <c r="H609" s="1"/>
      <c r="I609" s="1"/>
      <c r="J609" s="1"/>
      <c r="K609" s="1"/>
      <c r="L609" s="1"/>
      <c r="M609" s="1"/>
      <c r="N609" s="1"/>
    </row>
    <row r="610" spans="1:14" ht="18.75" customHeight="1">
      <c r="A610" s="13"/>
      <c r="B610" s="13"/>
      <c r="C610" s="32"/>
      <c r="D610" s="13"/>
      <c r="E610" s="14"/>
      <c r="F610" s="14"/>
      <c r="G610" s="1"/>
      <c r="H610" s="1"/>
      <c r="I610" s="1"/>
      <c r="J610" s="1"/>
      <c r="K610" s="1"/>
      <c r="L610" s="1"/>
      <c r="M610" s="1"/>
      <c r="N610" s="1"/>
    </row>
    <row r="611" spans="1:14" ht="18.75" customHeight="1">
      <c r="A611" s="13"/>
      <c r="B611" s="13"/>
      <c r="C611" s="32"/>
      <c r="D611" s="13"/>
      <c r="E611" s="14"/>
      <c r="F611" s="14"/>
      <c r="G611" s="1"/>
      <c r="H611" s="1"/>
      <c r="I611" s="1"/>
      <c r="J611" s="1"/>
      <c r="K611" s="1"/>
      <c r="L611" s="1"/>
      <c r="M611" s="1"/>
      <c r="N611" s="1"/>
    </row>
    <row r="612" spans="1:14" ht="18.75" customHeight="1">
      <c r="A612" s="13"/>
      <c r="B612" s="13"/>
      <c r="C612" s="32"/>
      <c r="D612" s="13"/>
      <c r="E612" s="14"/>
      <c r="F612" s="14"/>
      <c r="G612" s="1"/>
      <c r="H612" s="1"/>
      <c r="I612" s="1"/>
      <c r="J612" s="1"/>
      <c r="K612" s="1"/>
      <c r="L612" s="1"/>
      <c r="M612" s="1"/>
      <c r="N612" s="1"/>
    </row>
    <row r="613" spans="1:14" ht="18.75" customHeight="1">
      <c r="A613" s="13"/>
      <c r="B613" s="13"/>
      <c r="C613" s="32"/>
      <c r="D613" s="13"/>
      <c r="E613" s="14"/>
      <c r="F613" s="14"/>
      <c r="G613" s="1"/>
      <c r="H613" s="1"/>
      <c r="I613" s="1"/>
      <c r="J613" s="1"/>
      <c r="K613" s="1"/>
      <c r="L613" s="1"/>
      <c r="M613" s="1"/>
      <c r="N613" s="1"/>
    </row>
    <row r="614" spans="1:14" ht="18.75" customHeight="1">
      <c r="A614" s="13"/>
      <c r="B614" s="13"/>
      <c r="C614" s="32"/>
      <c r="D614" s="13"/>
      <c r="E614" s="14"/>
      <c r="F614" s="14"/>
      <c r="G614" s="1"/>
      <c r="H614" s="1"/>
      <c r="I614" s="1"/>
      <c r="J614" s="1"/>
      <c r="K614" s="1"/>
      <c r="L614" s="1"/>
      <c r="M614" s="1"/>
      <c r="N614" s="1"/>
    </row>
    <row r="615" spans="1:14" ht="18.75" customHeight="1">
      <c r="A615" s="13"/>
      <c r="B615" s="13"/>
      <c r="C615" s="32"/>
      <c r="D615" s="13"/>
      <c r="E615" s="14"/>
      <c r="F615" s="14"/>
      <c r="G615" s="1"/>
      <c r="H615" s="1"/>
      <c r="I615" s="1"/>
      <c r="J615" s="1"/>
      <c r="K615" s="1"/>
      <c r="L615" s="1"/>
      <c r="M615" s="1"/>
      <c r="N615" s="1"/>
    </row>
    <row r="616" spans="1:14" ht="18.75" customHeight="1">
      <c r="A616" s="13"/>
      <c r="B616" s="13"/>
      <c r="C616" s="32"/>
      <c r="D616" s="13"/>
      <c r="E616" s="14"/>
      <c r="F616" s="14"/>
      <c r="G616" s="1"/>
      <c r="H616" s="1"/>
      <c r="I616" s="1"/>
      <c r="J616" s="1"/>
      <c r="K616" s="1"/>
      <c r="L616" s="1"/>
      <c r="M616" s="1"/>
      <c r="N616" s="1"/>
    </row>
    <row r="617" spans="1:14" ht="18.75" customHeight="1">
      <c r="A617" s="13"/>
      <c r="B617" s="13"/>
      <c r="C617" s="32"/>
      <c r="D617" s="13"/>
      <c r="E617" s="14"/>
      <c r="F617" s="14"/>
      <c r="G617" s="1"/>
      <c r="H617" s="1"/>
      <c r="I617" s="1"/>
      <c r="J617" s="1"/>
      <c r="K617" s="1"/>
      <c r="L617" s="1"/>
      <c r="M617" s="1"/>
      <c r="N617" s="1"/>
    </row>
    <row r="618" spans="1:14" ht="18.75" customHeight="1">
      <c r="A618" s="13"/>
      <c r="B618" s="13"/>
      <c r="C618" s="32"/>
      <c r="D618" s="13"/>
      <c r="E618" s="14"/>
      <c r="F618" s="14"/>
      <c r="G618" s="1"/>
      <c r="H618" s="1"/>
      <c r="I618" s="1"/>
      <c r="J618" s="1"/>
      <c r="K618" s="1"/>
      <c r="L618" s="1"/>
      <c r="M618" s="1"/>
      <c r="N618" s="1"/>
    </row>
    <row r="619" spans="1:14" ht="18.75" customHeight="1">
      <c r="A619" s="13"/>
      <c r="B619" s="13"/>
      <c r="C619" s="32"/>
      <c r="D619" s="13"/>
      <c r="E619" s="14"/>
      <c r="F619" s="14"/>
      <c r="G619" s="1"/>
      <c r="H619" s="1"/>
      <c r="I619" s="1"/>
      <c r="J619" s="1"/>
      <c r="K619" s="1"/>
      <c r="L619" s="1"/>
      <c r="M619" s="1"/>
      <c r="N619" s="1"/>
    </row>
    <row r="620" spans="1:14" ht="18.75" customHeight="1">
      <c r="A620" s="13"/>
      <c r="B620" s="13"/>
      <c r="C620" s="32"/>
      <c r="D620" s="13"/>
      <c r="E620" s="14"/>
      <c r="F620" s="14"/>
      <c r="G620" s="1"/>
      <c r="H620" s="1"/>
      <c r="I620" s="1"/>
      <c r="J620" s="1"/>
      <c r="K620" s="1"/>
      <c r="L620" s="1"/>
      <c r="M620" s="1"/>
      <c r="N620" s="1"/>
    </row>
    <row r="621" spans="1:14" ht="18.75" customHeight="1">
      <c r="A621" s="13"/>
      <c r="B621" s="13"/>
      <c r="C621" s="32"/>
      <c r="D621" s="13"/>
      <c r="E621" s="14"/>
      <c r="F621" s="14"/>
      <c r="G621" s="1"/>
      <c r="H621" s="1"/>
      <c r="I621" s="1"/>
      <c r="J621" s="1"/>
      <c r="K621" s="1"/>
      <c r="L621" s="1"/>
      <c r="M621" s="1"/>
      <c r="N621" s="1"/>
    </row>
    <row r="622" spans="1:14" ht="18.75" customHeight="1">
      <c r="A622" s="13"/>
      <c r="B622" s="13"/>
      <c r="C622" s="32"/>
      <c r="D622" s="13"/>
      <c r="E622" s="14"/>
      <c r="F622" s="14"/>
      <c r="G622" s="1"/>
      <c r="H622" s="1"/>
      <c r="I622" s="1"/>
      <c r="J622" s="1"/>
      <c r="K622" s="1"/>
      <c r="L622" s="1"/>
      <c r="M622" s="1"/>
      <c r="N622" s="1"/>
    </row>
    <row r="623" spans="1:14" ht="18.75" customHeight="1">
      <c r="A623" s="13"/>
      <c r="B623" s="13"/>
      <c r="C623" s="32"/>
      <c r="D623" s="13"/>
      <c r="E623" s="14"/>
      <c r="F623" s="14"/>
      <c r="G623" s="1"/>
      <c r="H623" s="1"/>
      <c r="I623" s="1"/>
      <c r="J623" s="1"/>
      <c r="K623" s="1"/>
      <c r="L623" s="1"/>
      <c r="M623" s="1"/>
      <c r="N623" s="1"/>
    </row>
    <row r="624" spans="1:14" ht="18.75" customHeight="1">
      <c r="A624" s="13"/>
      <c r="B624" s="13"/>
      <c r="C624" s="32"/>
      <c r="D624" s="13"/>
      <c r="E624" s="14"/>
      <c r="F624" s="14"/>
      <c r="G624" s="1"/>
      <c r="H624" s="1"/>
      <c r="I624" s="1"/>
      <c r="J624" s="1"/>
      <c r="K624" s="1"/>
      <c r="L624" s="1"/>
      <c r="M624" s="1"/>
      <c r="N624" s="1"/>
    </row>
    <row r="625" spans="1:14" ht="18.75" customHeight="1">
      <c r="A625" s="13"/>
      <c r="B625" s="13"/>
      <c r="C625" s="32"/>
      <c r="D625" s="13"/>
      <c r="E625" s="14"/>
      <c r="F625" s="14"/>
      <c r="G625" s="1"/>
      <c r="H625" s="1"/>
      <c r="I625" s="1"/>
      <c r="J625" s="1"/>
      <c r="K625" s="1"/>
      <c r="L625" s="1"/>
      <c r="M625" s="1"/>
      <c r="N625" s="1"/>
    </row>
    <row r="626" spans="1:14" ht="18.75" customHeight="1">
      <c r="A626" s="13"/>
      <c r="B626" s="13"/>
      <c r="C626" s="32"/>
      <c r="D626" s="13"/>
      <c r="E626" s="14"/>
      <c r="F626" s="14"/>
      <c r="G626" s="1"/>
      <c r="H626" s="1"/>
      <c r="I626" s="1"/>
      <c r="J626" s="1"/>
      <c r="K626" s="1"/>
      <c r="L626" s="1"/>
      <c r="M626" s="1"/>
      <c r="N626" s="1"/>
    </row>
    <row r="627" spans="1:14" ht="18.75" customHeight="1">
      <c r="A627" s="13"/>
      <c r="B627" s="13"/>
      <c r="C627" s="32"/>
      <c r="D627" s="13"/>
      <c r="E627" s="14"/>
      <c r="F627" s="14"/>
      <c r="G627" s="1"/>
      <c r="H627" s="1"/>
      <c r="I627" s="1"/>
      <c r="J627" s="1"/>
      <c r="K627" s="1"/>
      <c r="L627" s="1"/>
      <c r="M627" s="1"/>
      <c r="N627" s="1"/>
    </row>
    <row r="628" spans="1:14" ht="18.75" customHeight="1">
      <c r="A628" s="13"/>
      <c r="B628" s="13"/>
      <c r="C628" s="32"/>
      <c r="D628" s="13"/>
      <c r="E628" s="14"/>
      <c r="F628" s="14"/>
      <c r="G628" s="1"/>
      <c r="H628" s="1"/>
      <c r="I628" s="1"/>
      <c r="J628" s="1"/>
      <c r="K628" s="1"/>
      <c r="L628" s="1"/>
      <c r="M628" s="1"/>
      <c r="N628" s="1"/>
    </row>
    <row r="629" spans="1:14" ht="18.75" customHeight="1">
      <c r="A629" s="13"/>
      <c r="B629" s="13"/>
      <c r="C629" s="32"/>
      <c r="D629" s="13"/>
      <c r="E629" s="14"/>
      <c r="F629" s="14"/>
      <c r="G629" s="1"/>
      <c r="H629" s="1"/>
      <c r="I629" s="1"/>
      <c r="J629" s="1"/>
      <c r="K629" s="1"/>
      <c r="L629" s="1"/>
      <c r="M629" s="1"/>
      <c r="N629" s="1"/>
    </row>
    <row r="630" spans="1:14" ht="18.75" customHeight="1">
      <c r="A630" s="13"/>
      <c r="B630" s="13"/>
      <c r="C630" s="32"/>
      <c r="D630" s="13"/>
      <c r="E630" s="14"/>
      <c r="F630" s="14"/>
      <c r="G630" s="1"/>
      <c r="H630" s="1"/>
      <c r="I630" s="1"/>
      <c r="J630" s="1"/>
      <c r="K630" s="1"/>
      <c r="L630" s="1"/>
      <c r="M630" s="1"/>
      <c r="N630" s="1"/>
    </row>
    <row r="631" spans="1:14" ht="18.75" customHeight="1">
      <c r="A631" s="13"/>
      <c r="B631" s="13"/>
      <c r="C631" s="32"/>
      <c r="D631" s="13"/>
      <c r="E631" s="14"/>
      <c r="F631" s="14"/>
      <c r="G631" s="1"/>
      <c r="H631" s="1"/>
      <c r="I631" s="1"/>
      <c r="J631" s="1"/>
      <c r="K631" s="1"/>
      <c r="L631" s="1"/>
      <c r="M631" s="1"/>
      <c r="N631" s="1"/>
    </row>
    <row r="632" spans="1:14" ht="18.75" customHeight="1">
      <c r="A632" s="13"/>
      <c r="B632" s="13"/>
      <c r="C632" s="32"/>
      <c r="D632" s="13"/>
      <c r="E632" s="14"/>
      <c r="F632" s="14"/>
      <c r="G632" s="1"/>
      <c r="H632" s="1"/>
      <c r="I632" s="1"/>
      <c r="J632" s="1"/>
      <c r="K632" s="1"/>
      <c r="L632" s="1"/>
      <c r="M632" s="1"/>
      <c r="N632" s="1"/>
    </row>
    <row r="633" spans="1:14" ht="18.75" customHeight="1">
      <c r="A633" s="13"/>
      <c r="B633" s="13"/>
      <c r="C633" s="32"/>
      <c r="D633" s="13"/>
      <c r="E633" s="14"/>
      <c r="F633" s="14"/>
      <c r="G633" s="1"/>
      <c r="H633" s="1"/>
      <c r="I633" s="1"/>
      <c r="J633" s="1"/>
      <c r="K633" s="1"/>
      <c r="L633" s="1"/>
      <c r="M633" s="1"/>
      <c r="N633" s="1"/>
    </row>
    <row r="634" spans="1:14" ht="18.75" customHeight="1">
      <c r="A634" s="13"/>
      <c r="B634" s="13"/>
      <c r="C634" s="32"/>
      <c r="D634" s="13"/>
      <c r="E634" s="14"/>
      <c r="F634" s="14"/>
      <c r="G634" s="1"/>
      <c r="H634" s="1"/>
      <c r="I634" s="1"/>
      <c r="J634" s="1"/>
      <c r="K634" s="1"/>
      <c r="L634" s="1"/>
      <c r="M634" s="1"/>
      <c r="N634" s="1"/>
    </row>
    <row r="635" spans="1:14" ht="18.75" customHeight="1">
      <c r="A635" s="13"/>
      <c r="B635" s="13"/>
      <c r="C635" s="32"/>
      <c r="D635" s="13"/>
      <c r="E635" s="14"/>
      <c r="F635" s="14"/>
      <c r="G635" s="1"/>
      <c r="H635" s="1"/>
      <c r="I635" s="1"/>
      <c r="J635" s="1"/>
      <c r="K635" s="1"/>
      <c r="L635" s="1"/>
      <c r="M635" s="1"/>
      <c r="N635" s="1"/>
    </row>
    <row r="636" spans="1:14" ht="18.75" customHeight="1">
      <c r="A636" s="13"/>
      <c r="B636" s="13"/>
      <c r="C636" s="32"/>
      <c r="D636" s="13"/>
      <c r="E636" s="14"/>
      <c r="F636" s="14"/>
      <c r="G636" s="1"/>
      <c r="H636" s="1"/>
      <c r="I636" s="1"/>
      <c r="J636" s="1"/>
      <c r="K636" s="1"/>
      <c r="L636" s="1"/>
      <c r="M636" s="1"/>
      <c r="N636" s="1"/>
    </row>
    <row r="637" spans="1:14" ht="18.75" customHeight="1">
      <c r="A637" s="13"/>
      <c r="B637" s="13"/>
      <c r="C637" s="32"/>
      <c r="D637" s="13"/>
      <c r="E637" s="14"/>
      <c r="F637" s="14"/>
      <c r="G637" s="1"/>
      <c r="H637" s="1"/>
      <c r="I637" s="1"/>
      <c r="J637" s="1"/>
      <c r="K637" s="1"/>
      <c r="L637" s="1"/>
      <c r="M637" s="1"/>
      <c r="N637" s="1"/>
    </row>
    <row r="638" spans="1:14" ht="18.75" customHeight="1">
      <c r="A638" s="13"/>
      <c r="B638" s="13"/>
      <c r="C638" s="32"/>
      <c r="D638" s="13"/>
      <c r="E638" s="14"/>
      <c r="F638" s="14"/>
      <c r="G638" s="1"/>
      <c r="H638" s="1"/>
      <c r="I638" s="1"/>
      <c r="J638" s="1"/>
      <c r="K638" s="1"/>
      <c r="L638" s="1"/>
      <c r="M638" s="1"/>
      <c r="N638" s="1"/>
    </row>
    <row r="639" spans="1:14" ht="18.75" customHeight="1">
      <c r="A639" s="13"/>
      <c r="B639" s="13"/>
      <c r="C639" s="32"/>
      <c r="D639" s="13"/>
      <c r="E639" s="14"/>
      <c r="F639" s="14"/>
      <c r="G639" s="1"/>
      <c r="H639" s="1"/>
      <c r="I639" s="1"/>
      <c r="J639" s="1"/>
      <c r="K639" s="1"/>
      <c r="L639" s="1"/>
      <c r="M639" s="1"/>
      <c r="N639" s="1"/>
    </row>
    <row r="640" spans="1:14" ht="18.75" customHeight="1">
      <c r="A640" s="13"/>
      <c r="B640" s="13"/>
      <c r="C640" s="32"/>
      <c r="D640" s="13"/>
      <c r="E640" s="14"/>
      <c r="F640" s="14"/>
      <c r="G640" s="1"/>
      <c r="H640" s="1"/>
      <c r="I640" s="1"/>
      <c r="J640" s="1"/>
      <c r="K640" s="1"/>
      <c r="L640" s="1"/>
      <c r="M640" s="1"/>
      <c r="N640" s="1"/>
    </row>
    <row r="641" spans="1:14" ht="18.75" customHeight="1">
      <c r="A641" s="13"/>
      <c r="B641" s="13"/>
      <c r="C641" s="32"/>
      <c r="D641" s="13"/>
      <c r="E641" s="14"/>
      <c r="F641" s="14"/>
      <c r="G641" s="1"/>
      <c r="H641" s="1"/>
      <c r="I641" s="1"/>
      <c r="J641" s="1"/>
      <c r="K641" s="1"/>
      <c r="L641" s="1"/>
      <c r="M641" s="1"/>
      <c r="N641" s="1"/>
    </row>
    <row r="642" spans="1:14" ht="18.75" customHeight="1">
      <c r="A642" s="13"/>
      <c r="B642" s="13"/>
      <c r="C642" s="32"/>
      <c r="D642" s="13"/>
      <c r="E642" s="14"/>
      <c r="F642" s="14"/>
      <c r="G642" s="1"/>
      <c r="H642" s="1"/>
      <c r="I642" s="1"/>
      <c r="J642" s="1"/>
      <c r="K642" s="1"/>
      <c r="L642" s="1"/>
      <c r="M642" s="1"/>
      <c r="N642" s="1"/>
    </row>
    <row r="643" spans="1:14" ht="18.75" customHeight="1">
      <c r="A643" s="13"/>
      <c r="B643" s="13"/>
      <c r="C643" s="32"/>
      <c r="D643" s="13"/>
      <c r="E643" s="14"/>
      <c r="F643" s="14"/>
      <c r="G643" s="1"/>
      <c r="H643" s="1"/>
      <c r="I643" s="1"/>
      <c r="J643" s="1"/>
      <c r="K643" s="1"/>
      <c r="L643" s="1"/>
      <c r="M643" s="1"/>
      <c r="N643" s="1"/>
    </row>
    <row r="644" spans="1:14" ht="18.75" customHeight="1">
      <c r="A644" s="13"/>
      <c r="B644" s="13"/>
      <c r="C644" s="32"/>
      <c r="D644" s="13"/>
      <c r="E644" s="14"/>
      <c r="F644" s="14"/>
      <c r="G644" s="1"/>
      <c r="H644" s="1"/>
      <c r="I644" s="1"/>
      <c r="J644" s="1"/>
      <c r="K644" s="1"/>
      <c r="L644" s="1"/>
      <c r="M644" s="1"/>
      <c r="N644" s="1"/>
    </row>
    <row r="645" spans="1:14" ht="18.75" customHeight="1">
      <c r="A645" s="13"/>
      <c r="B645" s="13"/>
      <c r="C645" s="32"/>
      <c r="D645" s="13"/>
      <c r="E645" s="14"/>
      <c r="F645" s="14"/>
      <c r="G645" s="1"/>
      <c r="H645" s="1"/>
      <c r="I645" s="1"/>
      <c r="J645" s="1"/>
      <c r="K645" s="1"/>
      <c r="L645" s="1"/>
      <c r="M645" s="1"/>
      <c r="N645" s="1"/>
    </row>
    <row r="646" spans="1:14" ht="18.75" customHeight="1">
      <c r="A646" s="13"/>
      <c r="B646" s="13"/>
      <c r="C646" s="32"/>
      <c r="D646" s="13"/>
      <c r="E646" s="14"/>
      <c r="F646" s="14"/>
      <c r="G646" s="1"/>
      <c r="H646" s="1"/>
      <c r="I646" s="1"/>
      <c r="J646" s="1"/>
      <c r="K646" s="1"/>
      <c r="L646" s="1"/>
      <c r="M646" s="1"/>
      <c r="N646" s="1"/>
    </row>
    <row r="647" spans="1:14" ht="18.75" customHeight="1">
      <c r="A647" s="13"/>
      <c r="B647" s="13"/>
      <c r="C647" s="32"/>
      <c r="D647" s="13"/>
      <c r="E647" s="14"/>
      <c r="F647" s="14"/>
      <c r="G647" s="1"/>
      <c r="H647" s="1"/>
      <c r="I647" s="1"/>
      <c r="J647" s="1"/>
      <c r="K647" s="1"/>
      <c r="L647" s="1"/>
      <c r="M647" s="1"/>
      <c r="N647" s="1"/>
    </row>
    <row r="648" spans="1:14" ht="18.75" customHeight="1">
      <c r="A648" s="13"/>
      <c r="B648" s="13"/>
      <c r="C648" s="32"/>
      <c r="D648" s="13"/>
      <c r="E648" s="14"/>
      <c r="F648" s="14"/>
      <c r="G648" s="1"/>
      <c r="H648" s="1"/>
      <c r="I648" s="1"/>
      <c r="J648" s="1"/>
      <c r="K648" s="1"/>
      <c r="L648" s="1"/>
      <c r="M648" s="1"/>
      <c r="N648" s="1"/>
    </row>
    <row r="649" spans="1:14" ht="18.75" customHeight="1">
      <c r="A649" s="13"/>
      <c r="B649" s="13"/>
      <c r="C649" s="32"/>
      <c r="D649" s="13"/>
      <c r="E649" s="14"/>
      <c r="F649" s="14"/>
      <c r="G649" s="1"/>
      <c r="H649" s="1"/>
      <c r="I649" s="1"/>
      <c r="J649" s="1"/>
      <c r="K649" s="1"/>
      <c r="L649" s="1"/>
      <c r="M649" s="1"/>
      <c r="N649" s="1"/>
    </row>
    <row r="650" spans="1:14" ht="18.75" customHeight="1">
      <c r="A650" s="13"/>
      <c r="B650" s="13"/>
      <c r="C650" s="32"/>
      <c r="D650" s="13"/>
      <c r="E650" s="14"/>
      <c r="F650" s="14"/>
      <c r="G650" s="1"/>
      <c r="H650" s="1"/>
      <c r="I650" s="1"/>
      <c r="J650" s="1"/>
      <c r="K650" s="1"/>
      <c r="L650" s="1"/>
      <c r="M650" s="1"/>
      <c r="N650" s="1"/>
    </row>
    <row r="651" spans="1:14" ht="18.75" customHeight="1">
      <c r="A651" s="13"/>
      <c r="B651" s="13"/>
      <c r="C651" s="32"/>
      <c r="D651" s="13"/>
      <c r="E651" s="14"/>
      <c r="F651" s="14"/>
      <c r="G651" s="1"/>
      <c r="H651" s="1"/>
      <c r="I651" s="1"/>
      <c r="J651" s="1"/>
      <c r="K651" s="1"/>
      <c r="L651" s="1"/>
      <c r="M651" s="1"/>
      <c r="N651" s="1"/>
    </row>
    <row r="652" spans="1:14" ht="18.75" customHeight="1">
      <c r="A652" s="13"/>
      <c r="B652" s="13"/>
      <c r="C652" s="32"/>
      <c r="D652" s="13"/>
      <c r="E652" s="14"/>
      <c r="F652" s="14"/>
      <c r="G652" s="1"/>
      <c r="H652" s="1"/>
      <c r="I652" s="1"/>
      <c r="J652" s="1"/>
      <c r="K652" s="1"/>
      <c r="L652" s="1"/>
      <c r="M652" s="1"/>
      <c r="N652" s="1"/>
    </row>
    <row r="653" spans="1:14" ht="18.75" customHeight="1">
      <c r="A653" s="13"/>
      <c r="B653" s="13"/>
      <c r="C653" s="32"/>
      <c r="D653" s="13"/>
      <c r="E653" s="14"/>
      <c r="F653" s="14"/>
      <c r="G653" s="1"/>
      <c r="H653" s="1"/>
      <c r="I653" s="1"/>
      <c r="J653" s="1"/>
      <c r="K653" s="1"/>
      <c r="L653" s="1"/>
      <c r="M653" s="1"/>
      <c r="N653" s="1"/>
    </row>
    <row r="654" spans="1:14" ht="18.75" customHeight="1">
      <c r="A654" s="13"/>
      <c r="B654" s="13"/>
      <c r="C654" s="32"/>
      <c r="D654" s="13"/>
      <c r="E654" s="14"/>
      <c r="F654" s="14"/>
      <c r="G654" s="1"/>
      <c r="H654" s="1"/>
      <c r="I654" s="1"/>
      <c r="J654" s="1"/>
      <c r="K654" s="1"/>
      <c r="L654" s="1"/>
      <c r="M654" s="1"/>
      <c r="N654" s="1"/>
    </row>
    <row r="655" spans="1:14" ht="18.75" customHeight="1">
      <c r="A655" s="13"/>
      <c r="B655" s="13"/>
      <c r="C655" s="32"/>
      <c r="D655" s="13"/>
      <c r="E655" s="14"/>
      <c r="F655" s="14"/>
      <c r="G655" s="1"/>
      <c r="H655" s="1"/>
      <c r="I655" s="1"/>
      <c r="J655" s="1"/>
      <c r="K655" s="1"/>
      <c r="L655" s="1"/>
      <c r="M655" s="1"/>
      <c r="N655" s="1"/>
    </row>
    <row r="656" spans="1:14" ht="18.75" customHeight="1">
      <c r="A656" s="13"/>
      <c r="B656" s="13"/>
      <c r="C656" s="32"/>
      <c r="D656" s="13"/>
      <c r="E656" s="14"/>
      <c r="F656" s="14"/>
      <c r="G656" s="1"/>
      <c r="H656" s="1"/>
      <c r="I656" s="1"/>
      <c r="J656" s="1"/>
      <c r="K656" s="1"/>
      <c r="L656" s="1"/>
      <c r="M656" s="1"/>
      <c r="N656" s="1"/>
    </row>
    <row r="657" spans="1:14" ht="18.75" customHeight="1">
      <c r="A657" s="13"/>
      <c r="B657" s="13"/>
      <c r="C657" s="32"/>
      <c r="D657" s="13"/>
      <c r="E657" s="14"/>
      <c r="F657" s="14"/>
      <c r="G657" s="1"/>
      <c r="H657" s="1"/>
      <c r="I657" s="1"/>
      <c r="J657" s="1"/>
      <c r="K657" s="1"/>
      <c r="L657" s="1"/>
      <c r="M657" s="1"/>
      <c r="N657" s="1"/>
    </row>
    <row r="658" spans="1:14" ht="18.75" customHeight="1">
      <c r="A658" s="13"/>
      <c r="B658" s="13"/>
      <c r="C658" s="32"/>
      <c r="D658" s="13"/>
      <c r="E658" s="14"/>
      <c r="F658" s="14"/>
      <c r="G658" s="1"/>
      <c r="H658" s="1"/>
      <c r="I658" s="1"/>
      <c r="J658" s="1"/>
      <c r="K658" s="1"/>
      <c r="L658" s="1"/>
      <c r="M658" s="1"/>
      <c r="N658" s="1"/>
    </row>
    <row r="659" spans="1:14" ht="18.75" customHeight="1">
      <c r="A659" s="13"/>
      <c r="B659" s="13"/>
      <c r="C659" s="32"/>
      <c r="D659" s="13"/>
      <c r="E659" s="14"/>
      <c r="F659" s="14"/>
      <c r="G659" s="1"/>
      <c r="H659" s="1"/>
      <c r="I659" s="1"/>
      <c r="J659" s="1"/>
      <c r="K659" s="1"/>
      <c r="L659" s="1"/>
      <c r="M659" s="1"/>
      <c r="N659" s="1"/>
    </row>
    <row r="660" spans="1:14" ht="18.75" customHeight="1">
      <c r="A660" s="13"/>
      <c r="B660" s="13"/>
      <c r="C660" s="32"/>
      <c r="D660" s="13"/>
      <c r="E660" s="14"/>
      <c r="F660" s="14"/>
      <c r="G660" s="1"/>
      <c r="H660" s="1"/>
      <c r="I660" s="1"/>
      <c r="J660" s="1"/>
      <c r="K660" s="1"/>
      <c r="L660" s="1"/>
      <c r="M660" s="1"/>
      <c r="N660" s="1"/>
    </row>
    <row r="661" spans="1:14" ht="18.75" customHeight="1">
      <c r="A661" s="13"/>
      <c r="B661" s="13"/>
      <c r="C661" s="32"/>
      <c r="D661" s="13"/>
      <c r="E661" s="14"/>
      <c r="F661" s="14"/>
      <c r="G661" s="1"/>
      <c r="H661" s="1"/>
      <c r="I661" s="1"/>
      <c r="J661" s="1"/>
      <c r="K661" s="1"/>
      <c r="L661" s="1"/>
      <c r="M661" s="1"/>
      <c r="N661" s="1"/>
    </row>
    <row r="662" spans="1:14" ht="18.75" customHeight="1">
      <c r="A662" s="13"/>
      <c r="B662" s="13"/>
      <c r="C662" s="32"/>
      <c r="D662" s="13"/>
      <c r="E662" s="14"/>
      <c r="F662" s="14"/>
      <c r="G662" s="1"/>
      <c r="H662" s="1"/>
      <c r="I662" s="1"/>
      <c r="J662" s="1"/>
      <c r="K662" s="1"/>
      <c r="L662" s="1"/>
      <c r="M662" s="1"/>
      <c r="N662" s="1"/>
    </row>
    <row r="663" spans="1:14" ht="18.75" customHeight="1">
      <c r="A663" s="13"/>
      <c r="B663" s="13"/>
      <c r="C663" s="32"/>
      <c r="D663" s="13"/>
      <c r="E663" s="14"/>
      <c r="F663" s="14"/>
      <c r="G663" s="1"/>
      <c r="H663" s="1"/>
      <c r="I663" s="1"/>
      <c r="J663" s="1"/>
      <c r="K663" s="1"/>
      <c r="L663" s="1"/>
      <c r="M663" s="1"/>
      <c r="N663" s="1"/>
    </row>
    <row r="664" spans="1:14" ht="18.75" customHeight="1">
      <c r="A664" s="13"/>
      <c r="B664" s="13"/>
      <c r="C664" s="32"/>
      <c r="D664" s="13"/>
      <c r="E664" s="14"/>
      <c r="F664" s="14"/>
      <c r="G664" s="1"/>
      <c r="H664" s="1"/>
      <c r="I664" s="1"/>
      <c r="J664" s="1"/>
      <c r="K664" s="1"/>
      <c r="L664" s="1"/>
      <c r="M664" s="1"/>
      <c r="N664" s="1"/>
    </row>
    <row r="665" spans="1:14" ht="18.75" customHeight="1">
      <c r="A665" s="13"/>
      <c r="B665" s="13"/>
      <c r="C665" s="32"/>
      <c r="D665" s="13"/>
      <c r="E665" s="14"/>
      <c r="F665" s="14"/>
      <c r="G665" s="1"/>
      <c r="H665" s="1"/>
      <c r="I665" s="1"/>
      <c r="J665" s="1"/>
      <c r="K665" s="1"/>
      <c r="L665" s="1"/>
      <c r="M665" s="1"/>
      <c r="N665" s="1"/>
    </row>
    <row r="666" spans="1:14" ht="18.75" customHeight="1">
      <c r="A666" s="13"/>
      <c r="B666" s="13"/>
      <c r="C666" s="32"/>
      <c r="D666" s="13"/>
      <c r="E666" s="14"/>
      <c r="F666" s="14"/>
      <c r="G666" s="1"/>
      <c r="H666" s="1"/>
      <c r="I666" s="1"/>
      <c r="J666" s="1"/>
      <c r="K666" s="1"/>
      <c r="L666" s="1"/>
      <c r="M666" s="1"/>
      <c r="N666" s="1"/>
    </row>
    <row r="667" spans="1:14" ht="18.75" customHeight="1">
      <c r="A667" s="13"/>
      <c r="B667" s="13"/>
      <c r="C667" s="32"/>
      <c r="D667" s="13"/>
      <c r="E667" s="14"/>
      <c r="F667" s="14"/>
      <c r="G667" s="1"/>
      <c r="H667" s="1"/>
      <c r="I667" s="1"/>
      <c r="J667" s="1"/>
      <c r="K667" s="1"/>
      <c r="L667" s="1"/>
      <c r="M667" s="1"/>
      <c r="N667" s="1"/>
    </row>
    <row r="668" spans="1:14" ht="18.75" customHeight="1">
      <c r="A668" s="13"/>
      <c r="B668" s="13"/>
      <c r="C668" s="32"/>
      <c r="D668" s="13"/>
      <c r="E668" s="14"/>
      <c r="F668" s="14"/>
      <c r="G668" s="1"/>
      <c r="H668" s="1"/>
      <c r="I668" s="1"/>
      <c r="J668" s="1"/>
      <c r="K668" s="1"/>
      <c r="L668" s="1"/>
      <c r="M668" s="1"/>
      <c r="N668" s="1"/>
    </row>
    <row r="669" spans="1:14" ht="18.75" customHeight="1">
      <c r="A669" s="13"/>
      <c r="B669" s="13"/>
      <c r="C669" s="32"/>
      <c r="D669" s="13"/>
      <c r="E669" s="14"/>
      <c r="F669" s="14"/>
      <c r="G669" s="1"/>
      <c r="H669" s="1"/>
      <c r="I669" s="1"/>
      <c r="J669" s="1"/>
      <c r="K669" s="1"/>
      <c r="L669" s="1"/>
      <c r="M669" s="1"/>
      <c r="N669" s="1"/>
    </row>
    <row r="670" spans="1:14" ht="18.75" customHeight="1">
      <c r="A670" s="13"/>
      <c r="B670" s="13"/>
      <c r="C670" s="32"/>
      <c r="D670" s="13"/>
      <c r="E670" s="14"/>
      <c r="F670" s="14"/>
      <c r="G670" s="1"/>
      <c r="H670" s="1"/>
      <c r="I670" s="1"/>
      <c r="J670" s="1"/>
      <c r="K670" s="1"/>
      <c r="L670" s="1"/>
      <c r="M670" s="1"/>
      <c r="N670" s="1"/>
    </row>
    <row r="671" spans="1:14" ht="18.75" customHeight="1">
      <c r="A671" s="13"/>
      <c r="B671" s="13"/>
      <c r="C671" s="32"/>
      <c r="D671" s="13"/>
      <c r="E671" s="14"/>
      <c r="F671" s="14"/>
      <c r="G671" s="1"/>
      <c r="H671" s="1"/>
      <c r="I671" s="1"/>
      <c r="J671" s="1"/>
      <c r="K671" s="1"/>
      <c r="L671" s="1"/>
      <c r="M671" s="1"/>
      <c r="N671" s="1"/>
    </row>
    <row r="672" spans="1:14" ht="18.75" customHeight="1">
      <c r="A672" s="13"/>
      <c r="B672" s="13"/>
      <c r="C672" s="32"/>
      <c r="D672" s="13"/>
      <c r="E672" s="14"/>
      <c r="F672" s="14"/>
      <c r="G672" s="1"/>
      <c r="H672" s="1"/>
      <c r="I672" s="1"/>
      <c r="J672" s="1"/>
      <c r="K672" s="1"/>
      <c r="L672" s="1"/>
      <c r="M672" s="1"/>
      <c r="N672" s="1"/>
    </row>
    <row r="673" spans="1:14" ht="18.75" customHeight="1">
      <c r="A673" s="13"/>
      <c r="B673" s="13"/>
      <c r="C673" s="32"/>
      <c r="D673" s="13"/>
      <c r="E673" s="14"/>
      <c r="F673" s="14"/>
      <c r="G673" s="1"/>
      <c r="H673" s="1"/>
      <c r="I673" s="1"/>
      <c r="J673" s="1"/>
      <c r="K673" s="1"/>
      <c r="L673" s="1"/>
      <c r="M673" s="1"/>
      <c r="N673" s="1"/>
    </row>
    <row r="674" spans="1:14" ht="18.75" customHeight="1">
      <c r="A674" s="13"/>
      <c r="B674" s="13"/>
      <c r="C674" s="32"/>
      <c r="D674" s="13"/>
      <c r="E674" s="14"/>
      <c r="F674" s="14"/>
      <c r="G674" s="1"/>
      <c r="H674" s="1"/>
      <c r="I674" s="1"/>
      <c r="J674" s="1"/>
      <c r="K674" s="1"/>
      <c r="L674" s="1"/>
      <c r="M674" s="1"/>
      <c r="N674" s="1"/>
    </row>
    <row r="675" spans="1:14" ht="18.75" customHeight="1">
      <c r="A675" s="13"/>
      <c r="B675" s="13"/>
      <c r="C675" s="32"/>
      <c r="D675" s="13"/>
      <c r="E675" s="14"/>
      <c r="F675" s="14"/>
      <c r="G675" s="1"/>
      <c r="H675" s="1"/>
      <c r="I675" s="1"/>
      <c r="J675" s="1"/>
      <c r="K675" s="1"/>
      <c r="L675" s="1"/>
      <c r="M675" s="1"/>
      <c r="N675" s="1"/>
    </row>
    <row r="676" spans="1:14" ht="18.75" customHeight="1">
      <c r="A676" s="13"/>
      <c r="B676" s="13"/>
      <c r="C676" s="32"/>
      <c r="D676" s="13"/>
      <c r="E676" s="14"/>
      <c r="F676" s="14"/>
      <c r="G676" s="1"/>
      <c r="H676" s="1"/>
      <c r="I676" s="1"/>
      <c r="J676" s="1"/>
      <c r="K676" s="1"/>
      <c r="L676" s="1"/>
      <c r="M676" s="1"/>
      <c r="N676" s="1"/>
    </row>
    <row r="677" spans="1:14" ht="18.75" customHeight="1">
      <c r="A677" s="13"/>
      <c r="B677" s="13"/>
      <c r="C677" s="32"/>
      <c r="D677" s="13"/>
      <c r="E677" s="14"/>
      <c r="F677" s="14"/>
      <c r="G677" s="1"/>
      <c r="H677" s="1"/>
      <c r="I677" s="1"/>
      <c r="J677" s="1"/>
      <c r="K677" s="1"/>
      <c r="L677" s="1"/>
      <c r="M677" s="1"/>
      <c r="N677" s="1"/>
    </row>
    <row r="678" spans="1:14" ht="18.75" customHeight="1">
      <c r="A678" s="13"/>
      <c r="B678" s="13"/>
      <c r="C678" s="32"/>
      <c r="D678" s="13"/>
      <c r="E678" s="14"/>
      <c r="F678" s="14"/>
      <c r="G678" s="1"/>
      <c r="H678" s="1"/>
      <c r="I678" s="1"/>
      <c r="J678" s="1"/>
      <c r="K678" s="1"/>
      <c r="L678" s="1"/>
      <c r="M678" s="1"/>
      <c r="N678" s="1"/>
    </row>
    <row r="679" spans="1:14" ht="18.75" customHeight="1">
      <c r="A679" s="13"/>
      <c r="B679" s="13"/>
      <c r="C679" s="32"/>
      <c r="D679" s="13"/>
      <c r="E679" s="14"/>
      <c r="F679" s="14"/>
      <c r="G679" s="1"/>
      <c r="H679" s="1"/>
      <c r="I679" s="1"/>
      <c r="J679" s="1"/>
      <c r="K679" s="1"/>
      <c r="L679" s="1"/>
      <c r="M679" s="1"/>
      <c r="N679" s="1"/>
    </row>
    <row r="680" spans="1:14" ht="18.75" customHeight="1">
      <c r="A680" s="13"/>
      <c r="B680" s="13"/>
      <c r="C680" s="32"/>
      <c r="D680" s="13"/>
      <c r="E680" s="14"/>
      <c r="F680" s="14"/>
      <c r="G680" s="1"/>
      <c r="H680" s="1"/>
      <c r="I680" s="1"/>
      <c r="J680" s="1"/>
      <c r="K680" s="1"/>
      <c r="L680" s="1"/>
      <c r="M680" s="1"/>
      <c r="N680" s="1"/>
    </row>
    <row r="681" spans="1:14" ht="18.75" customHeight="1">
      <c r="A681" s="13"/>
      <c r="B681" s="13"/>
      <c r="C681" s="32"/>
      <c r="D681" s="13"/>
      <c r="E681" s="14"/>
      <c r="F681" s="14"/>
      <c r="G681" s="1"/>
      <c r="H681" s="1"/>
      <c r="I681" s="1"/>
      <c r="J681" s="1"/>
      <c r="K681" s="1"/>
      <c r="L681" s="1"/>
      <c r="M681" s="1"/>
      <c r="N681" s="1"/>
    </row>
    <row r="682" spans="1:14" ht="18.75" customHeight="1">
      <c r="A682" s="13"/>
      <c r="B682" s="13"/>
      <c r="C682" s="32"/>
      <c r="D682" s="13"/>
      <c r="E682" s="14"/>
      <c r="F682" s="14"/>
      <c r="G682" s="1"/>
      <c r="H682" s="1"/>
      <c r="I682" s="1"/>
      <c r="J682" s="1"/>
      <c r="K682" s="1"/>
      <c r="L682" s="1"/>
      <c r="M682" s="1"/>
      <c r="N682" s="1"/>
    </row>
    <row r="683" spans="1:14" ht="18.75" customHeight="1">
      <c r="A683" s="13"/>
      <c r="B683" s="13"/>
      <c r="C683" s="32"/>
      <c r="D683" s="13"/>
      <c r="E683" s="14"/>
      <c r="F683" s="14"/>
      <c r="G683" s="1"/>
      <c r="H683" s="1"/>
      <c r="I683" s="1"/>
      <c r="J683" s="1"/>
      <c r="K683" s="1"/>
      <c r="L683" s="1"/>
      <c r="M683" s="1"/>
      <c r="N683" s="1"/>
    </row>
    <row r="684" spans="1:14" ht="18.75" customHeight="1">
      <c r="A684" s="13"/>
      <c r="B684" s="13"/>
      <c r="C684" s="32"/>
      <c r="D684" s="13"/>
      <c r="E684" s="14"/>
      <c r="F684" s="14"/>
      <c r="G684" s="1"/>
      <c r="H684" s="1"/>
      <c r="I684" s="1"/>
      <c r="J684" s="1"/>
      <c r="K684" s="1"/>
      <c r="L684" s="1"/>
      <c r="M684" s="1"/>
      <c r="N684" s="1"/>
    </row>
    <row r="685" spans="1:14" ht="18.75" customHeight="1">
      <c r="A685" s="13"/>
      <c r="B685" s="13"/>
      <c r="C685" s="32"/>
      <c r="D685" s="13"/>
      <c r="E685" s="14"/>
      <c r="F685" s="14"/>
      <c r="G685" s="1"/>
      <c r="H685" s="1"/>
      <c r="I685" s="1"/>
      <c r="J685" s="1"/>
      <c r="K685" s="1"/>
      <c r="L685" s="1"/>
      <c r="M685" s="1"/>
      <c r="N685" s="1"/>
    </row>
    <row r="686" spans="1:14" ht="18.75" customHeight="1">
      <c r="A686" s="13"/>
      <c r="B686" s="13"/>
      <c r="C686" s="32"/>
      <c r="D686" s="13"/>
      <c r="E686" s="14"/>
      <c r="F686" s="14"/>
      <c r="G686" s="1"/>
      <c r="H686" s="1"/>
      <c r="I686" s="1"/>
      <c r="J686" s="1"/>
      <c r="K686" s="1"/>
      <c r="L686" s="1"/>
      <c r="M686" s="1"/>
      <c r="N686" s="1"/>
    </row>
    <row r="687" spans="1:14" ht="18.75" customHeight="1">
      <c r="A687" s="13"/>
      <c r="B687" s="13"/>
      <c r="C687" s="32"/>
      <c r="D687" s="13"/>
      <c r="E687" s="14"/>
      <c r="F687" s="14"/>
      <c r="G687" s="1"/>
      <c r="H687" s="1"/>
      <c r="I687" s="1"/>
      <c r="J687" s="1"/>
      <c r="K687" s="1"/>
      <c r="L687" s="1"/>
      <c r="M687" s="1"/>
      <c r="N687" s="1"/>
    </row>
    <row r="688" spans="1:14" ht="18.75" customHeight="1">
      <c r="A688" s="13"/>
      <c r="B688" s="13"/>
      <c r="C688" s="32"/>
      <c r="D688" s="13"/>
      <c r="E688" s="14"/>
      <c r="F688" s="14"/>
      <c r="G688" s="1"/>
      <c r="H688" s="1"/>
      <c r="I688" s="1"/>
      <c r="J688" s="1"/>
      <c r="K688" s="1"/>
      <c r="L688" s="1"/>
      <c r="M688" s="1"/>
      <c r="N688" s="1"/>
    </row>
    <row r="689" spans="1:14" ht="18.75" customHeight="1">
      <c r="A689" s="13"/>
      <c r="B689" s="13"/>
      <c r="C689" s="32"/>
      <c r="D689" s="13"/>
      <c r="E689" s="14"/>
      <c r="F689" s="14"/>
      <c r="G689" s="1"/>
      <c r="H689" s="1"/>
      <c r="I689" s="1"/>
      <c r="J689" s="1"/>
      <c r="K689" s="1"/>
      <c r="L689" s="1"/>
      <c r="M689" s="1"/>
      <c r="N689" s="1"/>
    </row>
    <row r="690" spans="1:14" ht="18.75" customHeight="1">
      <c r="A690" s="13"/>
      <c r="B690" s="13"/>
      <c r="C690" s="32"/>
      <c r="D690" s="13"/>
      <c r="E690" s="14"/>
      <c r="F690" s="14"/>
      <c r="G690" s="1"/>
      <c r="H690" s="1"/>
      <c r="I690" s="1"/>
      <c r="J690" s="1"/>
      <c r="K690" s="1"/>
      <c r="L690" s="1"/>
      <c r="M690" s="1"/>
      <c r="N690" s="1"/>
    </row>
    <row r="691" spans="1:14" ht="18.75" customHeight="1">
      <c r="A691" s="13"/>
      <c r="B691" s="13"/>
      <c r="C691" s="32"/>
      <c r="D691" s="13"/>
      <c r="E691" s="14"/>
      <c r="F691" s="14"/>
      <c r="G691" s="1"/>
      <c r="H691" s="1"/>
      <c r="I691" s="1"/>
      <c r="J691" s="1"/>
      <c r="K691" s="1"/>
      <c r="L691" s="1"/>
      <c r="M691" s="1"/>
      <c r="N691" s="1"/>
    </row>
    <row r="692" spans="1:14" ht="18.75" customHeight="1">
      <c r="A692" s="13"/>
      <c r="B692" s="13"/>
      <c r="C692" s="32"/>
      <c r="D692" s="13"/>
      <c r="E692" s="14"/>
      <c r="F692" s="14"/>
      <c r="G692" s="1"/>
      <c r="H692" s="1"/>
      <c r="I692" s="1"/>
      <c r="J692" s="1"/>
      <c r="K692" s="1"/>
      <c r="L692" s="1"/>
      <c r="M692" s="1"/>
      <c r="N692" s="1"/>
    </row>
    <row r="693" spans="1:14" ht="18.75" customHeight="1">
      <c r="A693" s="13"/>
      <c r="B693" s="13"/>
      <c r="C693" s="32"/>
      <c r="D693" s="13"/>
      <c r="E693" s="14"/>
      <c r="F693" s="14"/>
      <c r="G693" s="1"/>
      <c r="H693" s="1"/>
      <c r="I693" s="1"/>
      <c r="J693" s="1"/>
      <c r="K693" s="1"/>
      <c r="L693" s="1"/>
      <c r="M693" s="1"/>
      <c r="N693" s="1"/>
    </row>
    <row r="694" spans="1:14" ht="18.75" customHeight="1">
      <c r="A694" s="13"/>
      <c r="B694" s="13"/>
      <c r="C694" s="32"/>
      <c r="D694" s="13"/>
      <c r="E694" s="14"/>
      <c r="F694" s="14"/>
      <c r="G694" s="1"/>
      <c r="H694" s="1"/>
      <c r="I694" s="1"/>
      <c r="J694" s="1"/>
      <c r="K694" s="1"/>
      <c r="L694" s="1"/>
      <c r="M694" s="1"/>
      <c r="N694" s="1"/>
    </row>
    <row r="695" spans="1:14" ht="18.75" customHeight="1">
      <c r="A695" s="13"/>
      <c r="B695" s="13"/>
      <c r="C695" s="32"/>
      <c r="D695" s="13"/>
      <c r="E695" s="14"/>
      <c r="F695" s="14"/>
      <c r="G695" s="1"/>
      <c r="H695" s="1"/>
      <c r="I695" s="1"/>
      <c r="J695" s="1"/>
      <c r="K695" s="1"/>
      <c r="L695" s="1"/>
      <c r="M695" s="1"/>
      <c r="N695" s="1"/>
    </row>
    <row r="696" spans="1:14" ht="18.75" customHeight="1">
      <c r="A696" s="13"/>
      <c r="B696" s="13"/>
      <c r="C696" s="32"/>
      <c r="D696" s="13"/>
      <c r="E696" s="14"/>
      <c r="F696" s="14"/>
      <c r="G696" s="1"/>
      <c r="H696" s="1"/>
      <c r="I696" s="1"/>
      <c r="J696" s="1"/>
      <c r="K696" s="1"/>
      <c r="L696" s="1"/>
      <c r="M696" s="1"/>
      <c r="N696" s="1"/>
    </row>
    <row r="697" spans="1:14" ht="18.75" customHeight="1">
      <c r="A697" s="13"/>
      <c r="B697" s="13"/>
      <c r="C697" s="32"/>
      <c r="D697" s="13"/>
      <c r="E697" s="14"/>
      <c r="F697" s="14"/>
      <c r="G697" s="1"/>
      <c r="H697" s="1"/>
      <c r="I697" s="1"/>
      <c r="J697" s="1"/>
      <c r="K697" s="1"/>
      <c r="L697" s="1"/>
      <c r="M697" s="1"/>
      <c r="N697" s="1"/>
    </row>
    <row r="698" spans="1:14" ht="18.75" customHeight="1">
      <c r="A698" s="13"/>
      <c r="B698" s="13"/>
      <c r="C698" s="32"/>
      <c r="D698" s="13"/>
      <c r="E698" s="14"/>
      <c r="F698" s="14"/>
      <c r="G698" s="1"/>
      <c r="H698" s="1"/>
      <c r="I698" s="1"/>
      <c r="J698" s="1"/>
      <c r="K698" s="1"/>
      <c r="L698" s="1"/>
      <c r="M698" s="1"/>
      <c r="N698" s="1"/>
    </row>
    <row r="699" spans="1:14" ht="18.75" customHeight="1">
      <c r="A699" s="13"/>
      <c r="B699" s="13"/>
      <c r="C699" s="32"/>
      <c r="D699" s="13"/>
      <c r="E699" s="14"/>
      <c r="F699" s="14"/>
      <c r="G699" s="1"/>
      <c r="H699" s="1"/>
      <c r="I699" s="1"/>
      <c r="J699" s="1"/>
      <c r="K699" s="1"/>
      <c r="L699" s="1"/>
      <c r="M699" s="1"/>
      <c r="N699" s="1"/>
    </row>
    <row r="700" spans="1:14" ht="18.75" customHeight="1">
      <c r="A700" s="13"/>
      <c r="B700" s="13"/>
      <c r="C700" s="32"/>
      <c r="D700" s="13"/>
      <c r="E700" s="14"/>
      <c r="F700" s="14"/>
      <c r="G700" s="1"/>
      <c r="H700" s="1"/>
      <c r="I700" s="1"/>
      <c r="J700" s="1"/>
      <c r="K700" s="1"/>
      <c r="L700" s="1"/>
      <c r="M700" s="1"/>
      <c r="N700" s="1"/>
    </row>
    <row r="701" spans="1:14" ht="18.75" customHeight="1">
      <c r="A701" s="13"/>
      <c r="B701" s="13"/>
      <c r="C701" s="32"/>
      <c r="D701" s="13"/>
      <c r="E701" s="14"/>
      <c r="F701" s="14"/>
      <c r="G701" s="1"/>
      <c r="H701" s="1"/>
      <c r="I701" s="1"/>
      <c r="J701" s="1"/>
      <c r="K701" s="1"/>
      <c r="L701" s="1"/>
      <c r="M701" s="1"/>
      <c r="N701" s="1"/>
    </row>
    <row r="702" spans="1:14" ht="18.75" customHeight="1">
      <c r="A702" s="13"/>
      <c r="B702" s="13"/>
      <c r="C702" s="32"/>
      <c r="D702" s="13"/>
      <c r="E702" s="14"/>
      <c r="F702" s="14"/>
      <c r="G702" s="1"/>
      <c r="H702" s="1"/>
      <c r="I702" s="1"/>
      <c r="J702" s="1"/>
      <c r="K702" s="1"/>
      <c r="L702" s="1"/>
      <c r="M702" s="1"/>
      <c r="N702" s="1"/>
    </row>
    <row r="703" spans="1:14" ht="18.75" customHeight="1">
      <c r="A703" s="13"/>
      <c r="B703" s="13"/>
      <c r="C703" s="32"/>
      <c r="D703" s="13"/>
      <c r="E703" s="14"/>
      <c r="F703" s="14"/>
      <c r="G703" s="1"/>
      <c r="H703" s="1"/>
      <c r="I703" s="1"/>
      <c r="J703" s="1"/>
      <c r="K703" s="1"/>
      <c r="L703" s="1"/>
      <c r="M703" s="1"/>
      <c r="N703" s="1"/>
    </row>
    <row r="704" spans="1:14" ht="18.75" customHeight="1">
      <c r="A704" s="13"/>
      <c r="B704" s="13"/>
      <c r="C704" s="32"/>
      <c r="D704" s="13"/>
      <c r="E704" s="14"/>
      <c r="F704" s="14"/>
      <c r="G704" s="1"/>
      <c r="H704" s="1"/>
      <c r="I704" s="1"/>
      <c r="J704" s="1"/>
      <c r="K704" s="1"/>
      <c r="L704" s="1"/>
      <c r="M704" s="1"/>
      <c r="N704" s="1"/>
    </row>
    <row r="705" spans="1:14" ht="18.75" customHeight="1">
      <c r="A705" s="13"/>
      <c r="B705" s="13"/>
      <c r="C705" s="32"/>
      <c r="D705" s="13"/>
      <c r="E705" s="14"/>
      <c r="F705" s="14"/>
      <c r="G705" s="1"/>
      <c r="H705" s="1"/>
      <c r="I705" s="1"/>
      <c r="J705" s="1"/>
      <c r="K705" s="1"/>
      <c r="L705" s="1"/>
      <c r="M705" s="1"/>
      <c r="N705" s="1"/>
    </row>
    <row r="706" spans="1:14" ht="18.75" customHeight="1">
      <c r="A706" s="13"/>
      <c r="B706" s="13"/>
      <c r="C706" s="32"/>
      <c r="D706" s="13"/>
      <c r="E706" s="14"/>
      <c r="F706" s="14"/>
      <c r="G706" s="1"/>
      <c r="H706" s="1"/>
      <c r="I706" s="1"/>
      <c r="J706" s="1"/>
      <c r="K706" s="1"/>
      <c r="L706" s="1"/>
      <c r="M706" s="1"/>
      <c r="N706" s="1"/>
    </row>
    <row r="707" spans="1:14" ht="18.75" customHeight="1">
      <c r="A707" s="13"/>
      <c r="B707" s="13"/>
      <c r="C707" s="32"/>
      <c r="D707" s="13"/>
      <c r="E707" s="14"/>
      <c r="F707" s="14"/>
      <c r="G707" s="1"/>
      <c r="H707" s="1"/>
      <c r="I707" s="1"/>
      <c r="J707" s="1"/>
      <c r="K707" s="1"/>
      <c r="L707" s="1"/>
      <c r="M707" s="1"/>
      <c r="N707" s="1"/>
    </row>
    <row r="708" spans="1:14" ht="18.75" customHeight="1">
      <c r="A708" s="13"/>
      <c r="B708" s="13"/>
      <c r="C708" s="32"/>
      <c r="D708" s="13"/>
      <c r="E708" s="14"/>
      <c r="F708" s="14"/>
      <c r="G708" s="1"/>
      <c r="H708" s="1"/>
      <c r="I708" s="1"/>
      <c r="J708" s="1"/>
      <c r="K708" s="1"/>
      <c r="L708" s="1"/>
      <c r="M708" s="1"/>
      <c r="N708" s="1"/>
    </row>
    <row r="709" spans="1:14" ht="18.75" customHeight="1">
      <c r="A709" s="13"/>
      <c r="B709" s="13"/>
      <c r="C709" s="32"/>
      <c r="D709" s="13"/>
      <c r="E709" s="14"/>
      <c r="F709" s="14"/>
      <c r="G709" s="1"/>
      <c r="H709" s="1"/>
      <c r="I709" s="1"/>
      <c r="J709" s="1"/>
      <c r="K709" s="1"/>
      <c r="L709" s="1"/>
      <c r="M709" s="1"/>
      <c r="N709" s="1"/>
    </row>
    <row r="710" spans="1:14" ht="18.75" customHeight="1">
      <c r="A710" s="13"/>
      <c r="B710" s="13"/>
      <c r="C710" s="32"/>
      <c r="D710" s="13"/>
      <c r="E710" s="14"/>
      <c r="F710" s="14"/>
      <c r="G710" s="1"/>
      <c r="H710" s="1"/>
      <c r="I710" s="1"/>
      <c r="J710" s="1"/>
      <c r="K710" s="1"/>
      <c r="L710" s="1"/>
      <c r="M710" s="1"/>
      <c r="N710" s="1"/>
    </row>
    <row r="711" spans="1:14" ht="18.75" customHeight="1">
      <c r="A711" s="13"/>
      <c r="B711" s="13"/>
      <c r="C711" s="32"/>
      <c r="D711" s="13"/>
      <c r="E711" s="14"/>
      <c r="F711" s="14"/>
      <c r="G711" s="1"/>
      <c r="H711" s="1"/>
      <c r="I711" s="1"/>
      <c r="J711" s="1"/>
      <c r="K711" s="1"/>
      <c r="L711" s="1"/>
      <c r="M711" s="1"/>
      <c r="N711" s="1"/>
    </row>
    <row r="712" spans="1:14" ht="18.75" customHeight="1">
      <c r="A712" s="13"/>
      <c r="B712" s="13"/>
      <c r="C712" s="32"/>
      <c r="D712" s="13"/>
      <c r="E712" s="14"/>
      <c r="F712" s="14"/>
      <c r="G712" s="1"/>
      <c r="H712" s="1"/>
      <c r="I712" s="1"/>
      <c r="J712" s="1"/>
      <c r="K712" s="1"/>
      <c r="L712" s="1"/>
      <c r="M712" s="1"/>
      <c r="N712" s="1"/>
    </row>
    <row r="713" spans="1:14" ht="18.75" customHeight="1">
      <c r="A713" s="13"/>
      <c r="B713" s="13"/>
      <c r="C713" s="32"/>
      <c r="D713" s="13"/>
      <c r="E713" s="14"/>
      <c r="F713" s="14"/>
      <c r="G713" s="1"/>
      <c r="H713" s="1"/>
      <c r="I713" s="1"/>
      <c r="J713" s="1"/>
      <c r="K713" s="1"/>
      <c r="L713" s="1"/>
      <c r="M713" s="1"/>
      <c r="N713" s="1"/>
    </row>
    <row r="714" spans="1:14" ht="18.75" customHeight="1">
      <c r="A714" s="13"/>
      <c r="B714" s="13"/>
      <c r="C714" s="32"/>
      <c r="D714" s="13"/>
      <c r="E714" s="14"/>
      <c r="F714" s="14"/>
      <c r="G714" s="1"/>
      <c r="H714" s="1"/>
      <c r="I714" s="1"/>
      <c r="J714" s="1"/>
      <c r="K714" s="1"/>
      <c r="L714" s="1"/>
      <c r="M714" s="1"/>
      <c r="N714" s="1"/>
    </row>
    <row r="715" spans="1:14" ht="18.75" customHeight="1">
      <c r="A715" s="13"/>
      <c r="B715" s="13"/>
      <c r="C715" s="32"/>
      <c r="D715" s="13"/>
      <c r="E715" s="14"/>
      <c r="F715" s="14"/>
      <c r="G715" s="1"/>
      <c r="H715" s="1"/>
      <c r="I715" s="1"/>
      <c r="J715" s="1"/>
      <c r="K715" s="1"/>
      <c r="L715" s="1"/>
      <c r="M715" s="1"/>
      <c r="N715" s="1"/>
    </row>
    <row r="716" spans="1:14" ht="18.75" customHeight="1">
      <c r="A716" s="13"/>
      <c r="B716" s="13"/>
      <c r="C716" s="32"/>
      <c r="D716" s="13"/>
      <c r="E716" s="14"/>
      <c r="F716" s="14"/>
      <c r="G716" s="1"/>
      <c r="H716" s="1"/>
      <c r="I716" s="1"/>
      <c r="J716" s="1"/>
      <c r="K716" s="1"/>
      <c r="L716" s="1"/>
      <c r="M716" s="1"/>
      <c r="N716" s="1"/>
    </row>
    <row r="717" spans="1:14" ht="18.75" customHeight="1">
      <c r="A717" s="13"/>
      <c r="B717" s="13"/>
      <c r="C717" s="32"/>
      <c r="D717" s="13"/>
      <c r="E717" s="14"/>
      <c r="F717" s="14"/>
      <c r="G717" s="1"/>
      <c r="H717" s="1"/>
      <c r="I717" s="1"/>
      <c r="J717" s="1"/>
      <c r="K717" s="1"/>
      <c r="L717" s="1"/>
      <c r="M717" s="1"/>
      <c r="N717" s="1"/>
    </row>
    <row r="718" spans="1:14" ht="18.75" customHeight="1">
      <c r="A718" s="13"/>
      <c r="B718" s="13"/>
      <c r="C718" s="32"/>
      <c r="D718" s="13"/>
      <c r="E718" s="14"/>
      <c r="F718" s="14"/>
      <c r="G718" s="1"/>
      <c r="H718" s="1"/>
      <c r="I718" s="1"/>
      <c r="J718" s="1"/>
      <c r="K718" s="1"/>
      <c r="L718" s="1"/>
      <c r="M718" s="1"/>
      <c r="N718" s="1"/>
    </row>
    <row r="719" spans="1:14" ht="18.75" customHeight="1">
      <c r="A719" s="13"/>
      <c r="B719" s="13"/>
      <c r="C719" s="32"/>
      <c r="D719" s="13"/>
      <c r="E719" s="14"/>
      <c r="F719" s="14"/>
      <c r="G719" s="1"/>
      <c r="H719" s="1"/>
      <c r="I719" s="1"/>
      <c r="J719" s="1"/>
      <c r="K719" s="1"/>
      <c r="L719" s="1"/>
      <c r="M719" s="1"/>
      <c r="N719" s="1"/>
    </row>
    <row r="720" spans="1:14" ht="18.75" customHeight="1">
      <c r="A720" s="13"/>
      <c r="B720" s="13"/>
      <c r="C720" s="32"/>
      <c r="D720" s="13"/>
      <c r="E720" s="14"/>
      <c r="F720" s="14"/>
      <c r="G720" s="1"/>
      <c r="H720" s="1"/>
      <c r="I720" s="1"/>
      <c r="J720" s="1"/>
      <c r="K720" s="1"/>
      <c r="L720" s="1"/>
      <c r="M720" s="1"/>
      <c r="N720" s="1"/>
    </row>
    <row r="721" spans="1:14" ht="18.75" customHeight="1">
      <c r="A721" s="13"/>
      <c r="B721" s="13"/>
      <c r="C721" s="32"/>
      <c r="D721" s="13"/>
      <c r="E721" s="14"/>
      <c r="F721" s="14"/>
      <c r="G721" s="1"/>
      <c r="H721" s="1"/>
      <c r="I721" s="1"/>
      <c r="J721" s="1"/>
      <c r="K721" s="1"/>
      <c r="L721" s="1"/>
      <c r="M721" s="1"/>
      <c r="N721" s="1"/>
    </row>
    <row r="722" spans="1:14" ht="18.75" customHeight="1">
      <c r="A722" s="13"/>
      <c r="B722" s="13"/>
      <c r="C722" s="32"/>
      <c r="D722" s="13"/>
      <c r="E722" s="14"/>
      <c r="F722" s="14"/>
      <c r="G722" s="1"/>
      <c r="H722" s="1"/>
      <c r="I722" s="1"/>
      <c r="J722" s="1"/>
      <c r="K722" s="1"/>
      <c r="L722" s="1"/>
      <c r="M722" s="1"/>
      <c r="N722" s="1"/>
    </row>
    <row r="723" spans="1:14" ht="18.75" customHeight="1">
      <c r="A723" s="13"/>
      <c r="B723" s="13"/>
      <c r="C723" s="32"/>
      <c r="D723" s="13"/>
      <c r="E723" s="14"/>
      <c r="F723" s="14"/>
      <c r="G723" s="1"/>
      <c r="H723" s="1"/>
      <c r="I723" s="1"/>
      <c r="J723" s="1"/>
      <c r="K723" s="1"/>
      <c r="L723" s="1"/>
      <c r="M723" s="1"/>
      <c r="N723" s="1"/>
    </row>
    <row r="724" spans="1:14" ht="18.75" customHeight="1">
      <c r="A724" s="13"/>
      <c r="B724" s="13"/>
      <c r="C724" s="32"/>
      <c r="D724" s="13"/>
      <c r="E724" s="14"/>
      <c r="F724" s="14"/>
      <c r="G724" s="1"/>
      <c r="H724" s="1"/>
      <c r="I724" s="1"/>
      <c r="J724" s="1"/>
      <c r="K724" s="1"/>
      <c r="L724" s="1"/>
      <c r="M724" s="1"/>
      <c r="N724" s="1"/>
    </row>
    <row r="725" spans="1:14" ht="18.75" customHeight="1">
      <c r="A725" s="13"/>
      <c r="B725" s="13"/>
      <c r="C725" s="32"/>
      <c r="D725" s="13"/>
      <c r="E725" s="14"/>
      <c r="F725" s="14"/>
      <c r="G725" s="1"/>
      <c r="H725" s="1"/>
      <c r="I725" s="1"/>
      <c r="J725" s="1"/>
      <c r="K725" s="1"/>
      <c r="L725" s="1"/>
      <c r="M725" s="1"/>
      <c r="N725" s="1"/>
    </row>
    <row r="726" spans="1:14" ht="18.75" customHeight="1">
      <c r="A726" s="13"/>
      <c r="B726" s="13"/>
      <c r="C726" s="32"/>
      <c r="D726" s="13"/>
      <c r="E726" s="14"/>
      <c r="F726" s="14"/>
      <c r="G726" s="1"/>
      <c r="H726" s="1"/>
      <c r="I726" s="1"/>
      <c r="J726" s="1"/>
      <c r="K726" s="1"/>
      <c r="L726" s="1"/>
      <c r="M726" s="1"/>
      <c r="N726" s="1"/>
    </row>
    <row r="727" spans="1:14" ht="18.75" customHeight="1">
      <c r="A727" s="13"/>
      <c r="B727" s="13"/>
      <c r="C727" s="32"/>
      <c r="D727" s="13"/>
      <c r="E727" s="14"/>
      <c r="F727" s="14"/>
      <c r="G727" s="1"/>
      <c r="H727" s="1"/>
      <c r="I727" s="1"/>
      <c r="J727" s="1"/>
      <c r="K727" s="1"/>
      <c r="L727" s="1"/>
      <c r="M727" s="1"/>
      <c r="N727" s="1"/>
    </row>
    <row r="728" spans="1:14" ht="18.75" customHeight="1">
      <c r="A728" s="13"/>
      <c r="B728" s="13"/>
      <c r="C728" s="32"/>
      <c r="D728" s="13"/>
      <c r="E728" s="14"/>
      <c r="F728" s="14"/>
      <c r="G728" s="1"/>
      <c r="H728" s="1"/>
      <c r="I728" s="1"/>
      <c r="J728" s="1"/>
      <c r="K728" s="1"/>
      <c r="L728" s="1"/>
      <c r="M728" s="1"/>
      <c r="N728" s="1"/>
    </row>
    <row r="729" spans="1:14" ht="18.75" customHeight="1">
      <c r="A729" s="13"/>
      <c r="B729" s="13"/>
      <c r="C729" s="32"/>
      <c r="D729" s="13"/>
      <c r="E729" s="14"/>
      <c r="F729" s="14"/>
      <c r="G729" s="1"/>
      <c r="H729" s="1"/>
      <c r="I729" s="1"/>
      <c r="J729" s="1"/>
      <c r="K729" s="1"/>
      <c r="L729" s="1"/>
      <c r="M729" s="1"/>
      <c r="N729" s="1"/>
    </row>
    <row r="730" spans="1:14" ht="18.75" customHeight="1">
      <c r="A730" s="13"/>
      <c r="B730" s="13"/>
      <c r="C730" s="32"/>
      <c r="D730" s="13"/>
      <c r="E730" s="14"/>
      <c r="F730" s="14"/>
      <c r="G730" s="1"/>
      <c r="H730" s="1"/>
      <c r="I730" s="1"/>
      <c r="J730" s="1"/>
      <c r="K730" s="1"/>
      <c r="L730" s="1"/>
      <c r="M730" s="1"/>
      <c r="N730" s="1"/>
    </row>
    <row r="731" spans="1:14" ht="18.75" customHeight="1">
      <c r="A731" s="13"/>
      <c r="B731" s="13"/>
      <c r="C731" s="32"/>
      <c r="D731" s="13"/>
      <c r="E731" s="14"/>
      <c r="F731" s="14"/>
      <c r="G731" s="1"/>
      <c r="H731" s="1"/>
      <c r="I731" s="1"/>
      <c r="J731" s="1"/>
      <c r="K731" s="1"/>
      <c r="L731" s="1"/>
      <c r="M731" s="1"/>
      <c r="N731" s="1"/>
    </row>
    <row r="732" spans="1:14" ht="18.75" customHeight="1">
      <c r="A732" s="13"/>
      <c r="B732" s="13"/>
      <c r="C732" s="32"/>
      <c r="D732" s="13"/>
      <c r="E732" s="14"/>
      <c r="F732" s="14"/>
      <c r="G732" s="1"/>
      <c r="H732" s="1"/>
      <c r="I732" s="1"/>
      <c r="J732" s="1"/>
      <c r="K732" s="1"/>
      <c r="L732" s="1"/>
      <c r="M732" s="1"/>
      <c r="N732" s="1"/>
    </row>
    <row r="733" spans="1:14" ht="18.75" customHeight="1">
      <c r="A733" s="13"/>
      <c r="B733" s="13"/>
      <c r="C733" s="32"/>
      <c r="D733" s="13"/>
      <c r="E733" s="14"/>
      <c r="F733" s="14"/>
      <c r="G733" s="1"/>
      <c r="H733" s="1"/>
      <c r="I733" s="1"/>
      <c r="J733" s="1"/>
      <c r="K733" s="1"/>
      <c r="L733" s="1"/>
      <c r="M733" s="1"/>
      <c r="N733" s="1"/>
    </row>
    <row r="734" spans="1:14" ht="18.75" customHeight="1">
      <c r="A734" s="13"/>
      <c r="B734" s="13"/>
      <c r="C734" s="32"/>
      <c r="D734" s="13"/>
      <c r="E734" s="14"/>
      <c r="F734" s="14"/>
      <c r="G734" s="1"/>
      <c r="H734" s="1"/>
      <c r="I734" s="1"/>
      <c r="J734" s="1"/>
      <c r="K734" s="1"/>
      <c r="L734" s="1"/>
      <c r="M734" s="1"/>
      <c r="N734" s="1"/>
    </row>
    <row r="735" spans="1:14" ht="18.75" customHeight="1">
      <c r="A735" s="13"/>
      <c r="B735" s="13"/>
      <c r="C735" s="32"/>
      <c r="D735" s="13"/>
      <c r="E735" s="14"/>
      <c r="F735" s="14"/>
      <c r="G735" s="1"/>
      <c r="H735" s="1"/>
      <c r="I735" s="1"/>
      <c r="J735" s="1"/>
      <c r="K735" s="1"/>
      <c r="L735" s="1"/>
      <c r="M735" s="1"/>
      <c r="N735" s="1"/>
    </row>
    <row r="736" spans="1:14" ht="18.75" customHeight="1">
      <c r="A736" s="13"/>
      <c r="B736" s="13"/>
      <c r="C736" s="32"/>
      <c r="D736" s="13"/>
      <c r="E736" s="14"/>
      <c r="F736" s="14"/>
      <c r="G736" s="1"/>
      <c r="H736" s="1"/>
      <c r="I736" s="1"/>
      <c r="J736" s="1"/>
      <c r="K736" s="1"/>
      <c r="L736" s="1"/>
      <c r="M736" s="1"/>
      <c r="N736" s="1"/>
    </row>
    <row r="737" spans="1:14" ht="18.75" customHeight="1">
      <c r="A737" s="13"/>
      <c r="B737" s="13"/>
      <c r="C737" s="32"/>
      <c r="D737" s="13"/>
      <c r="E737" s="14"/>
      <c r="F737" s="14"/>
      <c r="G737" s="1"/>
      <c r="H737" s="1"/>
      <c r="I737" s="1"/>
      <c r="J737" s="1"/>
      <c r="K737" s="1"/>
      <c r="L737" s="1"/>
      <c r="M737" s="1"/>
      <c r="N737" s="1"/>
    </row>
    <row r="738" spans="1:14" ht="18.75" customHeight="1">
      <c r="A738" s="13"/>
      <c r="B738" s="13"/>
      <c r="C738" s="32"/>
      <c r="D738" s="13"/>
      <c r="E738" s="14"/>
      <c r="F738" s="14"/>
      <c r="G738" s="1"/>
      <c r="H738" s="1"/>
      <c r="I738" s="1"/>
      <c r="J738" s="1"/>
      <c r="K738" s="1"/>
      <c r="L738" s="1"/>
      <c r="M738" s="1"/>
      <c r="N738" s="1"/>
    </row>
    <row r="739" spans="1:14" ht="18.75" customHeight="1">
      <c r="A739" s="13"/>
      <c r="B739" s="13"/>
      <c r="C739" s="32"/>
      <c r="D739" s="13"/>
      <c r="E739" s="14"/>
      <c r="F739" s="14"/>
      <c r="G739" s="1"/>
      <c r="H739" s="1"/>
      <c r="I739" s="1"/>
      <c r="J739" s="1"/>
      <c r="K739" s="1"/>
      <c r="L739" s="1"/>
      <c r="M739" s="1"/>
      <c r="N739" s="1"/>
    </row>
    <row r="740" spans="1:14" ht="18.75" customHeight="1">
      <c r="A740" s="13"/>
      <c r="B740" s="13"/>
      <c r="C740" s="32"/>
      <c r="D740" s="13"/>
      <c r="E740" s="14"/>
      <c r="F740" s="14"/>
      <c r="G740" s="1"/>
      <c r="H740" s="1"/>
      <c r="I740" s="1"/>
      <c r="J740" s="1"/>
      <c r="K740" s="1"/>
      <c r="L740" s="1"/>
      <c r="M740" s="1"/>
      <c r="N740" s="1"/>
    </row>
    <row r="741" spans="1:14" ht="18.75" customHeight="1">
      <c r="A741" s="13"/>
      <c r="B741" s="13"/>
      <c r="C741" s="32"/>
      <c r="D741" s="13"/>
      <c r="E741" s="14"/>
      <c r="F741" s="14"/>
      <c r="G741" s="1"/>
      <c r="H741" s="1"/>
      <c r="I741" s="1"/>
      <c r="J741" s="1"/>
      <c r="K741" s="1"/>
      <c r="L741" s="1"/>
      <c r="M741" s="1"/>
      <c r="N741" s="1"/>
    </row>
    <row r="742" spans="1:14" ht="18.75" customHeight="1">
      <c r="A742" s="13"/>
      <c r="B742" s="13"/>
      <c r="C742" s="32"/>
      <c r="D742" s="13"/>
      <c r="E742" s="14"/>
      <c r="F742" s="14"/>
      <c r="G742" s="1"/>
      <c r="H742" s="1"/>
      <c r="I742" s="1"/>
      <c r="J742" s="1"/>
      <c r="K742" s="1"/>
      <c r="L742" s="1"/>
      <c r="M742" s="1"/>
      <c r="N742" s="1"/>
    </row>
    <row r="743" spans="1:14" ht="18.75" customHeight="1">
      <c r="A743" s="13"/>
      <c r="B743" s="13"/>
      <c r="C743" s="32"/>
      <c r="D743" s="13"/>
      <c r="E743" s="14"/>
      <c r="F743" s="14"/>
      <c r="G743" s="1"/>
      <c r="H743" s="1"/>
      <c r="I743" s="1"/>
      <c r="J743" s="1"/>
      <c r="K743" s="1"/>
      <c r="L743" s="1"/>
      <c r="M743" s="1"/>
      <c r="N743" s="1"/>
    </row>
    <row r="744" spans="1:14" ht="18.75" customHeight="1">
      <c r="A744" s="13"/>
      <c r="B744" s="13"/>
      <c r="C744" s="32"/>
      <c r="D744" s="13"/>
      <c r="E744" s="14"/>
      <c r="F744" s="14"/>
      <c r="G744" s="1"/>
      <c r="H744" s="1"/>
      <c r="I744" s="1"/>
      <c r="J744" s="1"/>
      <c r="K744" s="1"/>
      <c r="L744" s="1"/>
      <c r="M744" s="1"/>
      <c r="N744" s="1"/>
    </row>
    <row r="745" spans="1:14" ht="18.75" customHeight="1">
      <c r="A745" s="13"/>
      <c r="B745" s="13"/>
      <c r="C745" s="32"/>
      <c r="D745" s="13"/>
      <c r="E745" s="14"/>
      <c r="F745" s="14"/>
      <c r="G745" s="1"/>
      <c r="H745" s="1"/>
      <c r="I745" s="1"/>
      <c r="J745" s="1"/>
      <c r="K745" s="1"/>
      <c r="L745" s="1"/>
      <c r="M745" s="1"/>
      <c r="N745" s="1"/>
    </row>
    <row r="746" spans="1:14" ht="18.75" customHeight="1">
      <c r="A746" s="13"/>
      <c r="B746" s="13"/>
      <c r="C746" s="32"/>
      <c r="D746" s="13"/>
      <c r="E746" s="14"/>
      <c r="F746" s="14"/>
      <c r="G746" s="1"/>
      <c r="H746" s="1"/>
      <c r="I746" s="1"/>
      <c r="J746" s="1"/>
      <c r="K746" s="1"/>
      <c r="L746" s="1"/>
      <c r="M746" s="1"/>
      <c r="N746" s="1"/>
    </row>
    <row r="747" spans="1:14" ht="18.75" customHeight="1">
      <c r="A747" s="13"/>
      <c r="B747" s="13"/>
      <c r="C747" s="32"/>
      <c r="D747" s="13"/>
      <c r="E747" s="14"/>
      <c r="F747" s="14"/>
      <c r="G747" s="1"/>
      <c r="H747" s="1"/>
      <c r="I747" s="1"/>
      <c r="J747" s="1"/>
      <c r="K747" s="1"/>
      <c r="L747" s="1"/>
      <c r="M747" s="1"/>
      <c r="N747" s="1"/>
    </row>
    <row r="748" spans="1:14" ht="18.75" customHeight="1">
      <c r="A748" s="13"/>
      <c r="B748" s="13"/>
      <c r="C748" s="32"/>
      <c r="D748" s="13"/>
      <c r="E748" s="14"/>
      <c r="F748" s="14"/>
      <c r="G748" s="1"/>
      <c r="H748" s="1"/>
      <c r="I748" s="1"/>
      <c r="J748" s="1"/>
      <c r="K748" s="1"/>
      <c r="L748" s="1"/>
      <c r="M748" s="1"/>
      <c r="N748" s="1"/>
    </row>
    <row r="749" spans="1:14" ht="18.75" customHeight="1">
      <c r="A749" s="13"/>
      <c r="B749" s="13"/>
      <c r="C749" s="32"/>
      <c r="D749" s="13"/>
      <c r="E749" s="14"/>
      <c r="F749" s="14"/>
      <c r="G749" s="1"/>
      <c r="H749" s="1"/>
      <c r="I749" s="1"/>
      <c r="J749" s="1"/>
      <c r="K749" s="1"/>
      <c r="L749" s="1"/>
      <c r="M749" s="1"/>
      <c r="N749" s="1"/>
    </row>
    <row r="750" spans="1:14" ht="18.75" customHeight="1">
      <c r="A750" s="13"/>
      <c r="B750" s="13"/>
      <c r="C750" s="32"/>
      <c r="D750" s="13"/>
      <c r="E750" s="14"/>
      <c r="F750" s="14"/>
      <c r="G750" s="1"/>
      <c r="H750" s="1"/>
      <c r="I750" s="1"/>
      <c r="J750" s="1"/>
      <c r="K750" s="1"/>
      <c r="L750" s="1"/>
      <c r="M750" s="1"/>
      <c r="N750" s="1"/>
    </row>
    <row r="751" spans="1:14" ht="18.75" customHeight="1">
      <c r="A751" s="13"/>
      <c r="B751" s="13"/>
      <c r="C751" s="32"/>
      <c r="D751" s="13"/>
      <c r="E751" s="14"/>
      <c r="F751" s="14"/>
      <c r="G751" s="1"/>
      <c r="H751" s="1"/>
      <c r="I751" s="1"/>
      <c r="J751" s="1"/>
      <c r="K751" s="1"/>
      <c r="L751" s="1"/>
      <c r="M751" s="1"/>
      <c r="N751" s="1"/>
    </row>
    <row r="752" spans="1:14" ht="18.75" customHeight="1">
      <c r="A752" s="13"/>
      <c r="B752" s="13"/>
      <c r="C752" s="32"/>
      <c r="D752" s="13"/>
      <c r="E752" s="14"/>
      <c r="F752" s="14"/>
      <c r="G752" s="1"/>
      <c r="H752" s="1"/>
      <c r="I752" s="1"/>
      <c r="J752" s="1"/>
      <c r="K752" s="1"/>
      <c r="L752" s="1"/>
      <c r="M752" s="1"/>
      <c r="N752" s="1"/>
    </row>
    <row r="753" spans="1:14" ht="18.75" customHeight="1">
      <c r="A753" s="13"/>
      <c r="B753" s="13"/>
      <c r="C753" s="32"/>
      <c r="D753" s="13"/>
      <c r="E753" s="14"/>
      <c r="F753" s="14"/>
      <c r="G753" s="1"/>
      <c r="H753" s="1"/>
      <c r="I753" s="1"/>
      <c r="J753" s="1"/>
      <c r="K753" s="1"/>
      <c r="L753" s="1"/>
      <c r="M753" s="1"/>
      <c r="N753" s="1"/>
    </row>
    <row r="754" spans="1:14" ht="18.75" customHeight="1">
      <c r="A754" s="13"/>
      <c r="B754" s="13"/>
      <c r="C754" s="32"/>
      <c r="D754" s="13"/>
      <c r="E754" s="14"/>
      <c r="F754" s="14"/>
      <c r="G754" s="1"/>
      <c r="H754" s="1"/>
      <c r="I754" s="1"/>
      <c r="J754" s="1"/>
      <c r="K754" s="1"/>
      <c r="L754" s="1"/>
      <c r="M754" s="1"/>
      <c r="N754" s="1"/>
    </row>
    <row r="755" spans="1:14" ht="18.75" customHeight="1">
      <c r="A755" s="13"/>
      <c r="B755" s="13"/>
      <c r="C755" s="32"/>
      <c r="D755" s="13"/>
      <c r="E755" s="14"/>
      <c r="F755" s="14"/>
      <c r="G755" s="1"/>
      <c r="H755" s="1"/>
      <c r="I755" s="1"/>
      <c r="J755" s="1"/>
      <c r="K755" s="1"/>
      <c r="L755" s="1"/>
      <c r="M755" s="1"/>
      <c r="N755" s="1"/>
    </row>
    <row r="756" spans="1:14" ht="18.75" customHeight="1">
      <c r="A756" s="13"/>
      <c r="B756" s="13"/>
      <c r="C756" s="32"/>
      <c r="D756" s="13"/>
      <c r="E756" s="14"/>
      <c r="F756" s="14"/>
      <c r="G756" s="1"/>
      <c r="H756" s="1"/>
      <c r="I756" s="1"/>
      <c r="J756" s="1"/>
      <c r="K756" s="1"/>
      <c r="L756" s="1"/>
      <c r="M756" s="1"/>
      <c r="N756" s="1"/>
    </row>
    <row r="757" spans="1:14" ht="18.75" customHeight="1">
      <c r="A757" s="13"/>
      <c r="B757" s="13"/>
      <c r="C757" s="32"/>
      <c r="D757" s="13"/>
      <c r="E757" s="14"/>
      <c r="F757" s="14"/>
      <c r="G757" s="1"/>
      <c r="H757" s="1"/>
      <c r="I757" s="1"/>
      <c r="J757" s="1"/>
      <c r="K757" s="1"/>
      <c r="L757" s="1"/>
      <c r="M757" s="1"/>
      <c r="N757" s="1"/>
    </row>
    <row r="758" spans="1:14" ht="18.75" customHeight="1">
      <c r="A758" s="13"/>
      <c r="B758" s="13"/>
      <c r="C758" s="32"/>
      <c r="D758" s="13"/>
      <c r="E758" s="14"/>
      <c r="F758" s="14"/>
      <c r="G758" s="1"/>
      <c r="H758" s="1"/>
      <c r="I758" s="1"/>
      <c r="J758" s="1"/>
      <c r="K758" s="1"/>
      <c r="L758" s="1"/>
      <c r="M758" s="1"/>
      <c r="N758" s="1"/>
    </row>
    <row r="759" spans="1:14" ht="18.75" customHeight="1">
      <c r="A759" s="13"/>
      <c r="B759" s="13"/>
      <c r="C759" s="32"/>
      <c r="D759" s="13"/>
      <c r="E759" s="14"/>
      <c r="F759" s="14"/>
      <c r="G759" s="1"/>
      <c r="H759" s="1"/>
      <c r="I759" s="1"/>
      <c r="J759" s="1"/>
      <c r="K759" s="1"/>
      <c r="L759" s="1"/>
      <c r="M759" s="1"/>
      <c r="N759" s="1"/>
    </row>
    <row r="760" spans="1:14" ht="18.75" customHeight="1">
      <c r="A760" s="13"/>
      <c r="B760" s="13"/>
      <c r="C760" s="32"/>
      <c r="D760" s="13"/>
      <c r="E760" s="14"/>
      <c r="F760" s="14"/>
      <c r="G760" s="1"/>
      <c r="H760" s="1"/>
      <c r="I760" s="1"/>
      <c r="J760" s="1"/>
      <c r="K760" s="1"/>
      <c r="L760" s="1"/>
      <c r="M760" s="1"/>
      <c r="N760" s="1"/>
    </row>
    <row r="761" spans="1:14" ht="18.75" customHeight="1">
      <c r="A761" s="13"/>
      <c r="B761" s="13"/>
      <c r="C761" s="32"/>
      <c r="D761" s="13"/>
      <c r="E761" s="14"/>
      <c r="F761" s="14"/>
      <c r="G761" s="1"/>
      <c r="H761" s="1"/>
      <c r="I761" s="1"/>
      <c r="J761" s="1"/>
      <c r="K761" s="1"/>
      <c r="L761" s="1"/>
      <c r="M761" s="1"/>
      <c r="N761" s="1"/>
    </row>
    <row r="762" spans="1:14" ht="18.75" customHeight="1">
      <c r="A762" s="13"/>
      <c r="B762" s="13"/>
      <c r="C762" s="32"/>
      <c r="D762" s="13"/>
      <c r="E762" s="14"/>
      <c r="F762" s="14"/>
      <c r="G762" s="1"/>
      <c r="H762" s="1"/>
      <c r="I762" s="1"/>
      <c r="J762" s="1"/>
      <c r="K762" s="1"/>
      <c r="L762" s="1"/>
      <c r="M762" s="1"/>
      <c r="N762" s="1"/>
    </row>
    <row r="763" spans="1:14" ht="18.75" customHeight="1">
      <c r="A763" s="13"/>
      <c r="B763" s="13"/>
      <c r="C763" s="32"/>
      <c r="D763" s="13"/>
      <c r="E763" s="14"/>
      <c r="F763" s="14"/>
      <c r="G763" s="1"/>
      <c r="H763" s="1"/>
      <c r="I763" s="1"/>
      <c r="J763" s="1"/>
      <c r="K763" s="1"/>
      <c r="L763" s="1"/>
      <c r="M763" s="1"/>
      <c r="N763" s="1"/>
    </row>
    <row r="764" spans="1:14" ht="18.75" customHeight="1">
      <c r="A764" s="13"/>
      <c r="B764" s="13"/>
      <c r="C764" s="32"/>
      <c r="D764" s="13"/>
      <c r="E764" s="14"/>
      <c r="F764" s="14"/>
      <c r="G764" s="1"/>
      <c r="H764" s="1"/>
      <c r="I764" s="1"/>
      <c r="J764" s="1"/>
      <c r="K764" s="1"/>
      <c r="L764" s="1"/>
      <c r="M764" s="1"/>
      <c r="N764" s="1"/>
    </row>
    <row r="765" spans="1:14" ht="18.75" customHeight="1">
      <c r="A765" s="13"/>
      <c r="B765" s="13"/>
      <c r="C765" s="32"/>
      <c r="D765" s="13"/>
      <c r="E765" s="14"/>
      <c r="F765" s="14"/>
      <c r="G765" s="1"/>
      <c r="H765" s="1"/>
      <c r="I765" s="1"/>
      <c r="J765" s="1"/>
      <c r="K765" s="1"/>
      <c r="L765" s="1"/>
      <c r="M765" s="1"/>
      <c r="N765" s="1"/>
    </row>
    <row r="766" spans="1:14" ht="18.75" customHeight="1">
      <c r="A766" s="13"/>
      <c r="B766" s="13"/>
      <c r="C766" s="32"/>
      <c r="D766" s="13"/>
      <c r="E766" s="14"/>
      <c r="F766" s="14"/>
      <c r="G766" s="1"/>
      <c r="H766" s="1"/>
      <c r="I766" s="1"/>
      <c r="J766" s="1"/>
      <c r="K766" s="1"/>
      <c r="L766" s="1"/>
      <c r="M766" s="1"/>
      <c r="N766" s="1"/>
    </row>
    <row r="767" spans="1:14" ht="18.75" customHeight="1">
      <c r="A767" s="13"/>
      <c r="B767" s="13"/>
      <c r="C767" s="32"/>
      <c r="D767" s="13"/>
      <c r="E767" s="14"/>
      <c r="F767" s="14"/>
      <c r="G767" s="1"/>
      <c r="H767" s="1"/>
      <c r="I767" s="1"/>
      <c r="J767" s="1"/>
      <c r="K767" s="1"/>
      <c r="L767" s="1"/>
      <c r="M767" s="1"/>
      <c r="N767" s="1"/>
    </row>
    <row r="768" spans="1:14" ht="18.75" customHeight="1">
      <c r="A768" s="13"/>
      <c r="B768" s="13"/>
      <c r="C768" s="32"/>
      <c r="D768" s="13"/>
      <c r="E768" s="14"/>
      <c r="F768" s="14"/>
      <c r="G768" s="1"/>
      <c r="H768" s="1"/>
      <c r="I768" s="1"/>
      <c r="J768" s="1"/>
      <c r="K768" s="1"/>
      <c r="L768" s="1"/>
      <c r="M768" s="1"/>
      <c r="N768" s="1"/>
    </row>
    <row r="769" spans="1:14" ht="18.75" customHeight="1">
      <c r="A769" s="13"/>
      <c r="B769" s="13"/>
      <c r="C769" s="32"/>
      <c r="D769" s="13"/>
      <c r="E769" s="14"/>
      <c r="F769" s="14"/>
      <c r="G769" s="1"/>
      <c r="H769" s="1"/>
      <c r="I769" s="1"/>
      <c r="J769" s="1"/>
      <c r="K769" s="1"/>
      <c r="L769" s="1"/>
      <c r="M769" s="1"/>
      <c r="N769" s="1"/>
    </row>
    <row r="770" spans="1:14" ht="18.75" customHeight="1">
      <c r="A770" s="13"/>
      <c r="B770" s="13"/>
      <c r="C770" s="32"/>
      <c r="D770" s="13"/>
      <c r="E770" s="14"/>
      <c r="F770" s="14"/>
      <c r="G770" s="1"/>
      <c r="H770" s="1"/>
      <c r="I770" s="1"/>
      <c r="J770" s="1"/>
      <c r="K770" s="1"/>
      <c r="L770" s="1"/>
      <c r="M770" s="1"/>
      <c r="N770" s="1"/>
    </row>
    <row r="771" spans="1:14" ht="18.75" customHeight="1">
      <c r="A771" s="13"/>
      <c r="B771" s="13"/>
      <c r="C771" s="32"/>
      <c r="D771" s="13"/>
      <c r="E771" s="14"/>
      <c r="F771" s="14"/>
      <c r="G771" s="1"/>
      <c r="H771" s="1"/>
      <c r="I771" s="1"/>
      <c r="J771" s="1"/>
      <c r="K771" s="1"/>
      <c r="L771" s="1"/>
      <c r="M771" s="1"/>
      <c r="N771" s="1"/>
    </row>
    <row r="772" spans="1:14" ht="18.75" customHeight="1">
      <c r="A772" s="13"/>
      <c r="B772" s="13"/>
      <c r="C772" s="32"/>
      <c r="D772" s="13"/>
      <c r="E772" s="14"/>
      <c r="F772" s="14"/>
      <c r="G772" s="1"/>
      <c r="H772" s="1"/>
      <c r="I772" s="1"/>
      <c r="J772" s="1"/>
      <c r="K772" s="1"/>
      <c r="L772" s="1"/>
      <c r="M772" s="1"/>
      <c r="N772" s="1"/>
    </row>
    <row r="773" spans="1:14" ht="18.75" customHeight="1">
      <c r="A773" s="13"/>
      <c r="B773" s="13"/>
      <c r="C773" s="32"/>
      <c r="D773" s="13"/>
      <c r="E773" s="14"/>
      <c r="F773" s="14"/>
      <c r="G773" s="1"/>
      <c r="H773" s="1"/>
      <c r="I773" s="1"/>
      <c r="J773" s="1"/>
      <c r="K773" s="1"/>
      <c r="L773" s="1"/>
      <c r="M773" s="1"/>
      <c r="N773" s="1"/>
    </row>
    <row r="774" spans="1:14" ht="18.75" customHeight="1">
      <c r="A774" s="13"/>
      <c r="B774" s="13"/>
      <c r="C774" s="32"/>
      <c r="D774" s="13"/>
      <c r="E774" s="14"/>
      <c r="F774" s="14"/>
      <c r="G774" s="1"/>
      <c r="H774" s="1"/>
      <c r="I774" s="1"/>
      <c r="J774" s="1"/>
      <c r="K774" s="1"/>
      <c r="L774" s="1"/>
      <c r="M774" s="1"/>
      <c r="N774" s="1"/>
    </row>
    <row r="775" spans="1:14" ht="18.75" customHeight="1">
      <c r="A775" s="13"/>
      <c r="B775" s="13"/>
      <c r="C775" s="32"/>
      <c r="D775" s="13"/>
      <c r="E775" s="14"/>
      <c r="F775" s="14"/>
      <c r="G775" s="1"/>
      <c r="H775" s="1"/>
      <c r="I775" s="1"/>
      <c r="J775" s="1"/>
      <c r="K775" s="1"/>
      <c r="L775" s="1"/>
      <c r="M775" s="1"/>
      <c r="N775" s="1"/>
    </row>
    <row r="776" spans="1:14" ht="18.75" customHeight="1">
      <c r="A776" s="13"/>
      <c r="B776" s="13"/>
      <c r="C776" s="32"/>
      <c r="D776" s="13"/>
      <c r="E776" s="14"/>
      <c r="F776" s="14"/>
      <c r="G776" s="1"/>
      <c r="H776" s="1"/>
      <c r="I776" s="1"/>
      <c r="J776" s="1"/>
      <c r="K776" s="1"/>
      <c r="L776" s="1"/>
      <c r="M776" s="1"/>
      <c r="N776" s="1"/>
    </row>
    <row r="777" spans="1:14" ht="18.75" customHeight="1">
      <c r="A777" s="13"/>
      <c r="B777" s="13"/>
      <c r="C777" s="32"/>
      <c r="D777" s="13"/>
      <c r="E777" s="14"/>
      <c r="F777" s="14"/>
      <c r="G777" s="1"/>
      <c r="H777" s="1"/>
      <c r="I777" s="1"/>
      <c r="J777" s="1"/>
      <c r="K777" s="1"/>
      <c r="L777" s="1"/>
      <c r="M777" s="1"/>
      <c r="N777" s="1"/>
    </row>
    <row r="778" spans="1:14" ht="18.75" customHeight="1">
      <c r="A778" s="13"/>
      <c r="B778" s="13"/>
      <c r="C778" s="32"/>
      <c r="D778" s="13"/>
      <c r="E778" s="14"/>
      <c r="F778" s="14"/>
      <c r="G778" s="1"/>
      <c r="H778" s="1"/>
      <c r="I778" s="1"/>
      <c r="J778" s="1"/>
      <c r="K778" s="1"/>
      <c r="L778" s="1"/>
      <c r="M778" s="1"/>
      <c r="N778" s="1"/>
    </row>
    <row r="779" spans="1:14" ht="18.75" customHeight="1">
      <c r="A779" s="13"/>
      <c r="B779" s="13"/>
      <c r="C779" s="32"/>
      <c r="D779" s="13"/>
      <c r="E779" s="14"/>
      <c r="F779" s="14"/>
      <c r="G779" s="1"/>
      <c r="H779" s="1"/>
      <c r="I779" s="1"/>
      <c r="J779" s="1"/>
      <c r="K779" s="1"/>
      <c r="L779" s="1"/>
      <c r="M779" s="1"/>
      <c r="N779" s="1"/>
    </row>
    <row r="780" spans="1:14" ht="18.75" customHeight="1">
      <c r="A780" s="13"/>
      <c r="B780" s="13"/>
      <c r="C780" s="32"/>
      <c r="D780" s="13"/>
      <c r="E780" s="14"/>
      <c r="F780" s="14"/>
      <c r="G780" s="1"/>
      <c r="H780" s="1"/>
      <c r="I780" s="1"/>
      <c r="J780" s="1"/>
      <c r="K780" s="1"/>
      <c r="L780" s="1"/>
      <c r="M780" s="1"/>
      <c r="N780" s="1"/>
    </row>
    <row r="781" spans="1:14" ht="18.75" customHeight="1">
      <c r="A781" s="13"/>
      <c r="B781" s="13"/>
      <c r="C781" s="32"/>
      <c r="D781" s="13"/>
      <c r="E781" s="14"/>
      <c r="F781" s="14"/>
      <c r="G781" s="1"/>
      <c r="H781" s="1"/>
      <c r="I781" s="1"/>
      <c r="J781" s="1"/>
      <c r="K781" s="1"/>
      <c r="L781" s="1"/>
      <c r="M781" s="1"/>
      <c r="N781" s="1"/>
    </row>
    <row r="782" spans="1:14" ht="18.75" customHeight="1">
      <c r="A782" s="13"/>
      <c r="B782" s="13"/>
      <c r="C782" s="32"/>
      <c r="D782" s="13"/>
      <c r="E782" s="14"/>
      <c r="F782" s="14"/>
      <c r="G782" s="1"/>
      <c r="H782" s="1"/>
      <c r="I782" s="1"/>
      <c r="J782" s="1"/>
      <c r="K782" s="1"/>
      <c r="L782" s="1"/>
      <c r="M782" s="1"/>
      <c r="N782" s="1"/>
    </row>
    <row r="783" spans="1:14" ht="18.75" customHeight="1">
      <c r="A783" s="13"/>
      <c r="B783" s="13"/>
      <c r="C783" s="32"/>
      <c r="D783" s="13"/>
      <c r="E783" s="14"/>
      <c r="F783" s="14"/>
      <c r="G783" s="1"/>
      <c r="H783" s="1"/>
      <c r="I783" s="1"/>
      <c r="J783" s="1"/>
      <c r="K783" s="1"/>
      <c r="L783" s="1"/>
      <c r="M783" s="1"/>
      <c r="N783" s="1"/>
    </row>
    <row r="784" spans="1:14" ht="18.75" customHeight="1">
      <c r="A784" s="13"/>
      <c r="B784" s="13"/>
      <c r="C784" s="32"/>
      <c r="D784" s="13"/>
      <c r="E784" s="14"/>
      <c r="F784" s="14"/>
      <c r="G784" s="1"/>
      <c r="H784" s="1"/>
      <c r="I784" s="1"/>
      <c r="J784" s="1"/>
      <c r="K784" s="1"/>
      <c r="L784" s="1"/>
      <c r="M784" s="1"/>
      <c r="N784" s="1"/>
    </row>
    <row r="785" spans="1:14" ht="18.75" customHeight="1">
      <c r="A785" s="13"/>
      <c r="B785" s="13"/>
      <c r="C785" s="32"/>
      <c r="D785" s="13"/>
      <c r="E785" s="14"/>
      <c r="F785" s="14"/>
      <c r="G785" s="1"/>
      <c r="H785" s="1"/>
      <c r="I785" s="1"/>
      <c r="J785" s="1"/>
      <c r="K785" s="1"/>
      <c r="L785" s="1"/>
      <c r="M785" s="1"/>
      <c r="N785" s="1"/>
    </row>
    <row r="786" spans="1:14" ht="18.75" customHeight="1">
      <c r="A786" s="13"/>
      <c r="B786" s="13"/>
      <c r="C786" s="32"/>
      <c r="D786" s="13"/>
      <c r="E786" s="14"/>
      <c r="F786" s="14"/>
      <c r="G786" s="1"/>
      <c r="H786" s="1"/>
      <c r="I786" s="1"/>
      <c r="J786" s="1"/>
      <c r="K786" s="1"/>
      <c r="L786" s="1"/>
      <c r="M786" s="1"/>
      <c r="N786" s="1"/>
    </row>
    <row r="787" spans="1:14" ht="18.75" customHeight="1">
      <c r="A787" s="13"/>
      <c r="B787" s="13"/>
      <c r="C787" s="32"/>
      <c r="D787" s="13"/>
      <c r="E787" s="14"/>
      <c r="F787" s="14"/>
      <c r="G787" s="1"/>
      <c r="H787" s="1"/>
      <c r="I787" s="1"/>
      <c r="J787" s="1"/>
      <c r="K787" s="1"/>
      <c r="L787" s="1"/>
      <c r="M787" s="1"/>
      <c r="N787" s="1"/>
    </row>
    <row r="788" spans="1:14" ht="18.75" customHeight="1">
      <c r="A788" s="13"/>
      <c r="B788" s="13"/>
      <c r="C788" s="32"/>
      <c r="D788" s="13"/>
      <c r="E788" s="14"/>
      <c r="F788" s="14"/>
      <c r="G788" s="1"/>
      <c r="H788" s="1"/>
      <c r="I788" s="1"/>
      <c r="J788" s="1"/>
      <c r="K788" s="1"/>
      <c r="L788" s="1"/>
      <c r="M788" s="1"/>
      <c r="N788" s="1"/>
    </row>
    <row r="789" spans="1:14" ht="18.75" customHeight="1">
      <c r="A789" s="13"/>
      <c r="B789" s="13"/>
      <c r="C789" s="32"/>
      <c r="D789" s="13"/>
      <c r="E789" s="14"/>
      <c r="F789" s="14"/>
      <c r="G789" s="1"/>
      <c r="H789" s="1"/>
      <c r="I789" s="1"/>
      <c r="J789" s="1"/>
      <c r="K789" s="1"/>
      <c r="L789" s="1"/>
      <c r="M789" s="1"/>
      <c r="N789" s="1"/>
    </row>
    <row r="790" spans="1:14" ht="18.75" customHeight="1">
      <c r="A790" s="13"/>
      <c r="B790" s="13"/>
      <c r="C790" s="32"/>
      <c r="D790" s="13"/>
      <c r="E790" s="14"/>
      <c r="F790" s="14"/>
      <c r="G790" s="1"/>
      <c r="H790" s="1"/>
      <c r="I790" s="1"/>
      <c r="J790" s="1"/>
      <c r="K790" s="1"/>
      <c r="L790" s="1"/>
      <c r="M790" s="1"/>
      <c r="N790" s="1"/>
    </row>
    <row r="791" spans="1:14" ht="18.75" customHeight="1">
      <c r="A791" s="13"/>
      <c r="B791" s="13"/>
      <c r="C791" s="32"/>
      <c r="D791" s="13"/>
      <c r="E791" s="14"/>
      <c r="F791" s="14"/>
      <c r="G791" s="1"/>
      <c r="H791" s="1"/>
      <c r="I791" s="1"/>
      <c r="J791" s="1"/>
      <c r="K791" s="1"/>
      <c r="L791" s="1"/>
      <c r="M791" s="1"/>
      <c r="N791" s="1"/>
    </row>
    <row r="792" spans="1:14" ht="18.75" customHeight="1">
      <c r="A792" s="13"/>
      <c r="B792" s="13"/>
      <c r="C792" s="32"/>
      <c r="D792" s="13"/>
      <c r="E792" s="14"/>
      <c r="F792" s="14"/>
      <c r="G792" s="1"/>
      <c r="H792" s="1"/>
      <c r="I792" s="1"/>
      <c r="J792" s="1"/>
      <c r="K792" s="1"/>
      <c r="L792" s="1"/>
      <c r="M792" s="1"/>
      <c r="N792" s="1"/>
    </row>
    <row r="793" spans="1:14" ht="18.75" customHeight="1">
      <c r="A793" s="13"/>
      <c r="B793" s="13"/>
      <c r="C793" s="32"/>
      <c r="D793" s="13"/>
      <c r="E793" s="14"/>
      <c r="F793" s="14"/>
      <c r="G793" s="1"/>
      <c r="H793" s="1"/>
      <c r="I793" s="1"/>
      <c r="J793" s="1"/>
      <c r="K793" s="1"/>
      <c r="L793" s="1"/>
      <c r="M793" s="1"/>
      <c r="N793" s="1"/>
    </row>
    <row r="794" spans="1:14" ht="18.75" customHeight="1">
      <c r="A794" s="13"/>
      <c r="B794" s="13"/>
      <c r="C794" s="32"/>
      <c r="D794" s="13"/>
      <c r="E794" s="14"/>
      <c r="F794" s="14"/>
      <c r="G794" s="1"/>
      <c r="H794" s="1"/>
      <c r="I794" s="1"/>
      <c r="J794" s="1"/>
      <c r="K794" s="1"/>
      <c r="L794" s="1"/>
      <c r="M794" s="1"/>
      <c r="N794" s="1"/>
    </row>
    <row r="795" spans="1:14" ht="18.75" customHeight="1">
      <c r="A795" s="13"/>
      <c r="B795" s="13"/>
      <c r="C795" s="32"/>
      <c r="D795" s="13"/>
      <c r="E795" s="14"/>
      <c r="F795" s="14"/>
      <c r="G795" s="1"/>
      <c r="H795" s="1"/>
      <c r="I795" s="1"/>
      <c r="J795" s="1"/>
      <c r="K795" s="1"/>
      <c r="L795" s="1"/>
      <c r="M795" s="1"/>
      <c r="N795" s="1"/>
    </row>
    <row r="796" spans="1:14" ht="18.75" customHeight="1">
      <c r="A796" s="13"/>
      <c r="B796" s="13"/>
      <c r="C796" s="32"/>
      <c r="D796" s="13"/>
      <c r="E796" s="14"/>
      <c r="F796" s="14"/>
      <c r="G796" s="1"/>
      <c r="H796" s="1"/>
      <c r="I796" s="1"/>
      <c r="J796" s="1"/>
      <c r="K796" s="1"/>
      <c r="L796" s="1"/>
      <c r="M796" s="1"/>
      <c r="N796" s="1"/>
    </row>
    <row r="797" spans="1:14" ht="18.75" customHeight="1">
      <c r="A797" s="13"/>
      <c r="B797" s="13"/>
      <c r="C797" s="32"/>
      <c r="D797" s="13"/>
      <c r="E797" s="14"/>
      <c r="F797" s="14"/>
      <c r="G797" s="1"/>
      <c r="H797" s="1"/>
      <c r="I797" s="1"/>
      <c r="J797" s="1"/>
      <c r="K797" s="1"/>
      <c r="L797" s="1"/>
      <c r="M797" s="1"/>
      <c r="N797" s="1"/>
    </row>
    <row r="798" spans="1:14" ht="18.75" customHeight="1">
      <c r="A798" s="13"/>
      <c r="B798" s="13"/>
      <c r="C798" s="32"/>
      <c r="D798" s="13"/>
      <c r="E798" s="14"/>
      <c r="F798" s="14"/>
      <c r="G798" s="1"/>
      <c r="H798" s="1"/>
      <c r="I798" s="1"/>
      <c r="J798" s="1"/>
      <c r="K798" s="1"/>
      <c r="L798" s="1"/>
      <c r="M798" s="1"/>
      <c r="N798" s="1"/>
    </row>
    <row r="799" spans="1:14" ht="18.75" customHeight="1">
      <c r="A799" s="13"/>
      <c r="B799" s="13"/>
      <c r="C799" s="32"/>
      <c r="D799" s="13"/>
      <c r="E799" s="14"/>
      <c r="F799" s="14"/>
      <c r="G799" s="1"/>
      <c r="H799" s="1"/>
      <c r="I799" s="1"/>
      <c r="J799" s="1"/>
      <c r="K799" s="1"/>
      <c r="L799" s="1"/>
      <c r="M799" s="1"/>
      <c r="N799" s="1"/>
    </row>
    <row r="800" spans="1:14" ht="18.75" customHeight="1">
      <c r="A800" s="13"/>
      <c r="B800" s="13"/>
      <c r="C800" s="32"/>
      <c r="D800" s="13"/>
      <c r="E800" s="14"/>
      <c r="F800" s="14"/>
      <c r="G800" s="1"/>
      <c r="H800" s="1"/>
      <c r="I800" s="1"/>
      <c r="J800" s="1"/>
      <c r="K800" s="1"/>
      <c r="L800" s="1"/>
      <c r="M800" s="1"/>
      <c r="N800" s="1"/>
    </row>
    <row r="801" spans="1:14" ht="18.75" customHeight="1">
      <c r="A801" s="13"/>
      <c r="B801" s="13"/>
      <c r="C801" s="32"/>
      <c r="D801" s="13"/>
      <c r="E801" s="14"/>
      <c r="F801" s="14"/>
      <c r="G801" s="1"/>
      <c r="H801" s="1"/>
      <c r="I801" s="1"/>
      <c r="J801" s="1"/>
      <c r="K801" s="1"/>
      <c r="L801" s="1"/>
      <c r="M801" s="1"/>
      <c r="N801" s="1"/>
    </row>
    <row r="802" spans="1:14" ht="18.75" customHeight="1">
      <c r="A802" s="13"/>
      <c r="B802" s="13"/>
      <c r="C802" s="32"/>
      <c r="D802" s="13"/>
      <c r="E802" s="14"/>
      <c r="F802" s="14"/>
      <c r="G802" s="1"/>
      <c r="H802" s="1"/>
      <c r="I802" s="1"/>
      <c r="J802" s="1"/>
      <c r="K802" s="1"/>
      <c r="L802" s="1"/>
      <c r="M802" s="1"/>
      <c r="N802" s="1"/>
    </row>
    <row r="803" spans="1:14" ht="18.75" customHeight="1">
      <c r="A803" s="13"/>
      <c r="B803" s="13"/>
      <c r="C803" s="32"/>
      <c r="D803" s="13"/>
      <c r="E803" s="14"/>
      <c r="F803" s="14"/>
      <c r="G803" s="1"/>
      <c r="H803" s="1"/>
      <c r="I803" s="1"/>
      <c r="J803" s="1"/>
      <c r="K803" s="1"/>
      <c r="L803" s="1"/>
      <c r="M803" s="1"/>
      <c r="N803" s="1"/>
    </row>
    <row r="804" spans="1:14" ht="18.75" customHeight="1">
      <c r="A804" s="13"/>
      <c r="B804" s="13"/>
      <c r="C804" s="32"/>
      <c r="D804" s="13"/>
      <c r="E804" s="14"/>
      <c r="F804" s="14"/>
      <c r="G804" s="1"/>
      <c r="H804" s="1"/>
      <c r="I804" s="1"/>
      <c r="J804" s="1"/>
      <c r="K804" s="1"/>
      <c r="L804" s="1"/>
      <c r="M804" s="1"/>
      <c r="N804" s="1"/>
    </row>
    <row r="805" spans="1:14" ht="18.75" customHeight="1">
      <c r="A805" s="13"/>
      <c r="B805" s="13"/>
      <c r="C805" s="32"/>
      <c r="D805" s="13"/>
      <c r="E805" s="14"/>
      <c r="F805" s="14"/>
      <c r="G805" s="1"/>
      <c r="H805" s="1"/>
      <c r="I805" s="1"/>
      <c r="J805" s="1"/>
      <c r="K805" s="1"/>
      <c r="L805" s="1"/>
      <c r="M805" s="1"/>
      <c r="N805" s="1"/>
    </row>
    <row r="806" spans="1:14" ht="18.75" customHeight="1">
      <c r="A806" s="13"/>
      <c r="B806" s="13"/>
      <c r="C806" s="32"/>
      <c r="D806" s="13"/>
      <c r="E806" s="14"/>
      <c r="F806" s="14"/>
      <c r="G806" s="1"/>
      <c r="H806" s="1"/>
      <c r="I806" s="1"/>
      <c r="J806" s="1"/>
      <c r="K806" s="1"/>
      <c r="L806" s="1"/>
      <c r="M806" s="1"/>
      <c r="N806" s="1"/>
    </row>
    <row r="807" spans="1:14" ht="18.75" customHeight="1">
      <c r="A807" s="13"/>
      <c r="B807" s="13"/>
      <c r="C807" s="32"/>
      <c r="D807" s="13"/>
      <c r="E807" s="14"/>
      <c r="F807" s="14"/>
      <c r="G807" s="1"/>
      <c r="H807" s="1"/>
      <c r="I807" s="1"/>
      <c r="J807" s="1"/>
      <c r="K807" s="1"/>
      <c r="L807" s="1"/>
      <c r="M807" s="1"/>
      <c r="N807" s="1"/>
    </row>
    <row r="808" spans="1:14" ht="18.75" customHeight="1">
      <c r="A808" s="13"/>
      <c r="B808" s="13"/>
      <c r="C808" s="32"/>
      <c r="D808" s="13"/>
      <c r="E808" s="14"/>
      <c r="F808" s="14"/>
      <c r="G808" s="1"/>
      <c r="H808" s="1"/>
      <c r="I808" s="1"/>
      <c r="J808" s="1"/>
      <c r="K808" s="1"/>
      <c r="L808" s="1"/>
      <c r="M808" s="1"/>
      <c r="N808" s="1"/>
    </row>
    <row r="809" spans="1:14" ht="18.75" customHeight="1">
      <c r="A809" s="13"/>
      <c r="B809" s="13"/>
      <c r="C809" s="32"/>
      <c r="D809" s="13"/>
      <c r="E809" s="14"/>
      <c r="F809" s="14"/>
      <c r="G809" s="1"/>
      <c r="H809" s="1"/>
      <c r="I809" s="1"/>
      <c r="J809" s="1"/>
      <c r="K809" s="1"/>
      <c r="L809" s="1"/>
      <c r="M809" s="1"/>
      <c r="N809" s="1"/>
    </row>
    <row r="810" spans="1:14" ht="18.75" customHeight="1">
      <c r="A810" s="13"/>
      <c r="B810" s="13"/>
      <c r="C810" s="32"/>
      <c r="D810" s="13"/>
      <c r="E810" s="14"/>
      <c r="F810" s="14"/>
      <c r="G810" s="1"/>
      <c r="H810" s="1"/>
      <c r="I810" s="1"/>
      <c r="J810" s="1"/>
      <c r="K810" s="1"/>
      <c r="L810" s="1"/>
      <c r="M810" s="1"/>
      <c r="N810" s="1"/>
    </row>
    <row r="811" spans="1:14" ht="18.75" customHeight="1">
      <c r="A811" s="13"/>
      <c r="B811" s="13"/>
      <c r="C811" s="32"/>
      <c r="D811" s="13"/>
      <c r="E811" s="14"/>
      <c r="F811" s="14"/>
      <c r="G811" s="1"/>
      <c r="H811" s="1"/>
      <c r="I811" s="1"/>
      <c r="J811" s="1"/>
      <c r="K811" s="1"/>
      <c r="L811" s="1"/>
      <c r="M811" s="1"/>
      <c r="N811" s="1"/>
    </row>
    <row r="812" spans="1:14" ht="18.75" customHeight="1">
      <c r="A812" s="13"/>
      <c r="B812" s="13"/>
      <c r="C812" s="32"/>
      <c r="D812" s="13"/>
      <c r="E812" s="14"/>
      <c r="F812" s="14"/>
      <c r="G812" s="1"/>
      <c r="H812" s="1"/>
      <c r="I812" s="1"/>
      <c r="J812" s="1"/>
      <c r="K812" s="1"/>
      <c r="L812" s="1"/>
      <c r="M812" s="1"/>
      <c r="N812" s="1"/>
    </row>
    <row r="813" spans="1:14" ht="18.75" customHeight="1">
      <c r="A813" s="13"/>
      <c r="B813" s="13"/>
      <c r="C813" s="32"/>
      <c r="D813" s="13"/>
      <c r="E813" s="14"/>
      <c r="F813" s="14"/>
      <c r="G813" s="1"/>
      <c r="H813" s="1"/>
      <c r="I813" s="1"/>
      <c r="J813" s="1"/>
      <c r="K813" s="1"/>
      <c r="L813" s="1"/>
      <c r="M813" s="1"/>
      <c r="N813" s="1"/>
    </row>
    <row r="814" spans="1:14" ht="18.75" customHeight="1">
      <c r="A814" s="13"/>
      <c r="B814" s="13"/>
      <c r="C814" s="32"/>
      <c r="D814" s="13"/>
      <c r="E814" s="14"/>
      <c r="F814" s="14"/>
      <c r="G814" s="1"/>
      <c r="H814" s="1"/>
      <c r="I814" s="1"/>
      <c r="J814" s="1"/>
      <c r="K814" s="1"/>
      <c r="L814" s="1"/>
      <c r="M814" s="1"/>
      <c r="N814" s="1"/>
    </row>
    <row r="815" spans="1:14" ht="18.75" customHeight="1">
      <c r="A815" s="13"/>
      <c r="B815" s="13"/>
      <c r="C815" s="32"/>
      <c r="D815" s="13"/>
      <c r="E815" s="14"/>
      <c r="F815" s="14"/>
      <c r="G815" s="1"/>
      <c r="H815" s="1"/>
      <c r="I815" s="1"/>
      <c r="J815" s="1"/>
      <c r="K815" s="1"/>
      <c r="L815" s="1"/>
      <c r="M815" s="1"/>
      <c r="N815" s="1"/>
    </row>
    <row r="816" spans="1:14" ht="18.75" customHeight="1">
      <c r="A816" s="13"/>
      <c r="B816" s="13"/>
      <c r="C816" s="32"/>
      <c r="D816" s="13"/>
      <c r="E816" s="14"/>
      <c r="F816" s="14"/>
      <c r="G816" s="1"/>
      <c r="H816" s="1"/>
      <c r="I816" s="1"/>
      <c r="J816" s="1"/>
      <c r="K816" s="1"/>
      <c r="L816" s="1"/>
      <c r="M816" s="1"/>
      <c r="N816" s="1"/>
    </row>
    <row r="817" spans="1:14" ht="18.75" customHeight="1">
      <c r="A817" s="13"/>
      <c r="B817" s="13"/>
      <c r="C817" s="32"/>
      <c r="D817" s="13"/>
      <c r="E817" s="14"/>
      <c r="F817" s="14"/>
      <c r="G817" s="1"/>
      <c r="H817" s="1"/>
      <c r="I817" s="1"/>
      <c r="J817" s="1"/>
      <c r="K817" s="1"/>
      <c r="L817" s="1"/>
      <c r="M817" s="1"/>
      <c r="N817" s="1"/>
    </row>
    <row r="818" spans="1:14" ht="18.75" customHeight="1">
      <c r="A818" s="13"/>
      <c r="B818" s="13"/>
      <c r="C818" s="32"/>
      <c r="D818" s="13"/>
      <c r="E818" s="14"/>
      <c r="F818" s="14"/>
      <c r="G818" s="1"/>
      <c r="H818" s="1"/>
      <c r="I818" s="1"/>
      <c r="J818" s="1"/>
      <c r="K818" s="1"/>
      <c r="L818" s="1"/>
      <c r="M818" s="1"/>
      <c r="N818" s="1"/>
    </row>
    <row r="819" spans="1:14" ht="18.75" customHeight="1">
      <c r="A819" s="13"/>
      <c r="B819" s="13"/>
      <c r="C819" s="32"/>
      <c r="D819" s="13"/>
      <c r="E819" s="14"/>
      <c r="F819" s="14"/>
      <c r="G819" s="1"/>
      <c r="H819" s="1"/>
      <c r="I819" s="1"/>
      <c r="J819" s="1"/>
      <c r="K819" s="1"/>
      <c r="L819" s="1"/>
      <c r="M819" s="1"/>
      <c r="N819" s="1"/>
    </row>
    <row r="820" spans="1:14" ht="18.75" customHeight="1">
      <c r="A820" s="13"/>
      <c r="B820" s="13"/>
      <c r="C820" s="32"/>
      <c r="D820" s="13"/>
      <c r="E820" s="14"/>
      <c r="F820" s="14"/>
      <c r="G820" s="1"/>
      <c r="H820" s="1"/>
      <c r="I820" s="1"/>
      <c r="J820" s="1"/>
      <c r="K820" s="1"/>
      <c r="L820" s="1"/>
      <c r="M820" s="1"/>
      <c r="N820" s="1"/>
    </row>
    <row r="821" spans="1:14" ht="18.75" customHeight="1">
      <c r="A821" s="13"/>
      <c r="B821" s="13"/>
      <c r="C821" s="32"/>
      <c r="D821" s="13"/>
      <c r="E821" s="14"/>
      <c r="F821" s="14"/>
      <c r="G821" s="1"/>
      <c r="H821" s="1"/>
      <c r="I821" s="1"/>
      <c r="J821" s="1"/>
      <c r="K821" s="1"/>
      <c r="L821" s="1"/>
      <c r="M821" s="1"/>
      <c r="N821" s="1"/>
    </row>
    <row r="822" spans="1:14" ht="18.75" customHeight="1">
      <c r="A822" s="13"/>
      <c r="B822" s="13"/>
      <c r="C822" s="32"/>
      <c r="D822" s="13"/>
      <c r="E822" s="14"/>
      <c r="F822" s="14"/>
      <c r="G822" s="1"/>
      <c r="H822" s="1"/>
      <c r="I822" s="1"/>
      <c r="J822" s="1"/>
      <c r="K822" s="1"/>
      <c r="L822" s="1"/>
      <c r="M822" s="1"/>
      <c r="N822" s="1"/>
    </row>
    <row r="823" spans="1:14" ht="18.75" customHeight="1">
      <c r="A823" s="13"/>
      <c r="B823" s="13"/>
      <c r="C823" s="32"/>
      <c r="D823" s="13"/>
      <c r="E823" s="14"/>
      <c r="F823" s="14"/>
      <c r="G823" s="1"/>
      <c r="H823" s="1"/>
      <c r="I823" s="1"/>
      <c r="J823" s="1"/>
      <c r="K823" s="1"/>
      <c r="L823" s="1"/>
      <c r="M823" s="1"/>
      <c r="N823" s="1"/>
    </row>
    <row r="824" spans="1:14" ht="18.75" customHeight="1">
      <c r="A824" s="13"/>
      <c r="B824" s="13"/>
      <c r="C824" s="32"/>
      <c r="D824" s="13"/>
      <c r="E824" s="14"/>
      <c r="F824" s="14"/>
      <c r="G824" s="1"/>
      <c r="H824" s="1"/>
      <c r="I824" s="1"/>
      <c r="J824" s="1"/>
      <c r="K824" s="1"/>
      <c r="L824" s="1"/>
      <c r="M824" s="1"/>
      <c r="N824" s="1"/>
    </row>
    <row r="825" spans="1:14" ht="18.75" customHeight="1">
      <c r="A825" s="13"/>
      <c r="B825" s="13"/>
      <c r="C825" s="32"/>
      <c r="D825" s="13"/>
      <c r="E825" s="14"/>
      <c r="F825" s="14"/>
      <c r="G825" s="1"/>
      <c r="H825" s="1"/>
      <c r="I825" s="1"/>
      <c r="J825" s="1"/>
      <c r="K825" s="1"/>
      <c r="L825" s="1"/>
      <c r="M825" s="1"/>
      <c r="N825" s="1"/>
    </row>
    <row r="826" spans="1:14" ht="18.75" customHeight="1">
      <c r="A826" s="13"/>
      <c r="B826" s="13"/>
      <c r="C826" s="32"/>
      <c r="D826" s="13"/>
      <c r="E826" s="14"/>
      <c r="F826" s="14"/>
      <c r="G826" s="1"/>
      <c r="H826" s="1"/>
      <c r="I826" s="1"/>
      <c r="J826" s="1"/>
      <c r="K826" s="1"/>
      <c r="L826" s="1"/>
      <c r="M826" s="1"/>
      <c r="N826" s="1"/>
    </row>
    <row r="827" spans="1:14" ht="18.75" customHeight="1">
      <c r="A827" s="13"/>
      <c r="B827" s="13"/>
      <c r="C827" s="32"/>
      <c r="D827" s="13"/>
      <c r="E827" s="14"/>
      <c r="F827" s="14"/>
      <c r="G827" s="1"/>
      <c r="H827" s="1"/>
      <c r="I827" s="1"/>
      <c r="J827" s="1"/>
      <c r="K827" s="1"/>
      <c r="L827" s="1"/>
      <c r="M827" s="1"/>
      <c r="N827" s="1"/>
    </row>
    <row r="828" spans="1:14" ht="18.75" customHeight="1">
      <c r="A828" s="13"/>
      <c r="B828" s="13"/>
      <c r="C828" s="32"/>
      <c r="D828" s="13"/>
      <c r="E828" s="14"/>
      <c r="F828" s="14"/>
      <c r="G828" s="1"/>
      <c r="H828" s="1"/>
      <c r="I828" s="1"/>
      <c r="J828" s="1"/>
      <c r="K828" s="1"/>
      <c r="L828" s="1"/>
      <c r="M828" s="1"/>
      <c r="N828" s="1"/>
    </row>
    <row r="829" spans="1:14" ht="18.75" customHeight="1">
      <c r="A829" s="13"/>
      <c r="B829" s="13"/>
      <c r="C829" s="32"/>
      <c r="D829" s="13"/>
      <c r="E829" s="14"/>
      <c r="F829" s="14"/>
      <c r="G829" s="1"/>
      <c r="H829" s="1"/>
      <c r="I829" s="1"/>
      <c r="J829" s="1"/>
      <c r="K829" s="1"/>
      <c r="L829" s="1"/>
      <c r="M829" s="1"/>
      <c r="N829" s="1"/>
    </row>
    <row r="830" spans="1:14" ht="18.75" customHeight="1">
      <c r="A830" s="13"/>
      <c r="B830" s="13"/>
      <c r="C830" s="32"/>
      <c r="D830" s="13"/>
      <c r="E830" s="14"/>
      <c r="F830" s="14"/>
      <c r="G830" s="1"/>
      <c r="H830" s="1"/>
      <c r="I830" s="1"/>
      <c r="J830" s="1"/>
      <c r="K830" s="1"/>
      <c r="L830" s="1"/>
      <c r="M830" s="1"/>
      <c r="N830" s="1"/>
    </row>
    <row r="831" spans="1:14" ht="18.75" customHeight="1">
      <c r="A831" s="13"/>
      <c r="B831" s="13"/>
      <c r="C831" s="32"/>
      <c r="D831" s="13"/>
      <c r="E831" s="14"/>
      <c r="F831" s="14"/>
      <c r="G831" s="1"/>
      <c r="H831" s="1"/>
      <c r="I831" s="1"/>
      <c r="J831" s="1"/>
      <c r="K831" s="1"/>
      <c r="L831" s="1"/>
      <c r="M831" s="1"/>
      <c r="N831" s="1"/>
    </row>
    <row r="832" spans="1:14" ht="18.75" customHeight="1">
      <c r="A832" s="13"/>
      <c r="B832" s="13"/>
      <c r="C832" s="32"/>
      <c r="D832" s="13"/>
      <c r="E832" s="14"/>
      <c r="F832" s="14"/>
      <c r="G832" s="1"/>
      <c r="H832" s="1"/>
      <c r="I832" s="1"/>
      <c r="J832" s="1"/>
      <c r="K832" s="1"/>
      <c r="L832" s="1"/>
      <c r="M832" s="1"/>
      <c r="N832" s="1"/>
    </row>
    <row r="833" spans="1:14" ht="18.75" customHeight="1">
      <c r="A833" s="13"/>
      <c r="B833" s="13"/>
      <c r="C833" s="32"/>
      <c r="D833" s="13"/>
      <c r="E833" s="14"/>
      <c r="F833" s="14"/>
      <c r="G833" s="1"/>
      <c r="H833" s="1"/>
      <c r="I833" s="1"/>
      <c r="J833" s="1"/>
      <c r="K833" s="1"/>
      <c r="L833" s="1"/>
      <c r="M833" s="1"/>
      <c r="N833" s="1"/>
    </row>
    <row r="834" spans="1:14" ht="18.75" customHeight="1">
      <c r="A834" s="13"/>
      <c r="B834" s="13"/>
      <c r="C834" s="32"/>
      <c r="D834" s="13"/>
      <c r="E834" s="14"/>
      <c r="F834" s="14"/>
      <c r="G834" s="1"/>
      <c r="H834" s="1"/>
      <c r="I834" s="1"/>
      <c r="J834" s="1"/>
      <c r="K834" s="1"/>
      <c r="L834" s="1"/>
      <c r="M834" s="1"/>
      <c r="N834" s="1"/>
    </row>
    <row r="835" spans="1:14" ht="18.75" customHeight="1">
      <c r="A835" s="13"/>
      <c r="B835" s="13"/>
      <c r="C835" s="32"/>
      <c r="D835" s="13"/>
      <c r="E835" s="14"/>
      <c r="F835" s="14"/>
      <c r="G835" s="1"/>
      <c r="H835" s="1"/>
      <c r="I835" s="1"/>
      <c r="J835" s="1"/>
      <c r="K835" s="1"/>
      <c r="L835" s="1"/>
      <c r="M835" s="1"/>
      <c r="N835" s="1"/>
    </row>
    <row r="836" spans="1:14" ht="18.75" customHeight="1">
      <c r="A836" s="13"/>
      <c r="B836" s="13"/>
      <c r="C836" s="32"/>
      <c r="D836" s="13"/>
      <c r="E836" s="14"/>
      <c r="F836" s="14"/>
      <c r="G836" s="1"/>
      <c r="H836" s="1"/>
      <c r="I836" s="1"/>
      <c r="J836" s="1"/>
      <c r="K836" s="1"/>
      <c r="L836" s="1"/>
      <c r="M836" s="1"/>
      <c r="N836" s="1"/>
    </row>
    <row r="837" spans="1:14" ht="18.75" customHeight="1">
      <c r="A837" s="13"/>
      <c r="B837" s="13"/>
      <c r="C837" s="32"/>
      <c r="D837" s="13"/>
      <c r="E837" s="14"/>
      <c r="F837" s="14"/>
      <c r="G837" s="1"/>
      <c r="H837" s="1"/>
      <c r="I837" s="1"/>
      <c r="J837" s="1"/>
      <c r="K837" s="1"/>
      <c r="L837" s="1"/>
      <c r="M837" s="1"/>
      <c r="N837" s="1"/>
    </row>
    <row r="838" spans="1:14" ht="18.75" customHeight="1">
      <c r="A838" s="13"/>
      <c r="B838" s="13"/>
      <c r="C838" s="32"/>
      <c r="D838" s="13"/>
      <c r="E838" s="14"/>
      <c r="F838" s="14"/>
      <c r="G838" s="1"/>
      <c r="H838" s="1"/>
      <c r="I838" s="1"/>
      <c r="J838" s="1"/>
      <c r="K838" s="1"/>
      <c r="L838" s="1"/>
      <c r="M838" s="1"/>
      <c r="N838" s="1"/>
    </row>
    <row r="839" spans="1:14" ht="18.75" customHeight="1">
      <c r="A839" s="13"/>
      <c r="B839" s="13"/>
      <c r="C839" s="32"/>
      <c r="D839" s="13"/>
      <c r="E839" s="14"/>
      <c r="F839" s="14"/>
      <c r="G839" s="1"/>
      <c r="H839" s="1"/>
      <c r="I839" s="1"/>
      <c r="J839" s="1"/>
      <c r="K839" s="1"/>
      <c r="L839" s="1"/>
      <c r="M839" s="1"/>
      <c r="N839" s="1"/>
    </row>
    <row r="840" spans="1:14" ht="18.75" customHeight="1">
      <c r="A840" s="13"/>
      <c r="B840" s="13"/>
      <c r="C840" s="32"/>
      <c r="D840" s="13"/>
      <c r="E840" s="14"/>
      <c r="F840" s="14"/>
      <c r="G840" s="1"/>
      <c r="H840" s="1"/>
      <c r="I840" s="1"/>
      <c r="J840" s="1"/>
      <c r="K840" s="1"/>
      <c r="L840" s="1"/>
      <c r="M840" s="1"/>
      <c r="N840" s="1"/>
    </row>
    <row r="841" spans="1:14" ht="18.75" customHeight="1">
      <c r="A841" s="13"/>
      <c r="B841" s="13"/>
      <c r="C841" s="32"/>
      <c r="D841" s="13"/>
      <c r="E841" s="14"/>
      <c r="F841" s="14"/>
      <c r="G841" s="1"/>
      <c r="H841" s="1"/>
      <c r="I841" s="1"/>
      <c r="J841" s="1"/>
      <c r="K841" s="1"/>
      <c r="L841" s="1"/>
      <c r="M841" s="1"/>
      <c r="N841" s="1"/>
    </row>
    <row r="842" spans="1:14" ht="18.75" customHeight="1">
      <c r="A842" s="13"/>
      <c r="B842" s="13"/>
      <c r="C842" s="32"/>
      <c r="D842" s="13"/>
      <c r="E842" s="14"/>
      <c r="F842" s="14"/>
      <c r="G842" s="1"/>
      <c r="H842" s="1"/>
      <c r="I842" s="1"/>
      <c r="J842" s="1"/>
      <c r="K842" s="1"/>
      <c r="L842" s="1"/>
      <c r="M842" s="1"/>
      <c r="N842" s="1"/>
    </row>
    <row r="843" spans="1:14" ht="18.75" customHeight="1">
      <c r="A843" s="13"/>
      <c r="B843" s="13"/>
      <c r="C843" s="32"/>
      <c r="D843" s="13"/>
      <c r="E843" s="14"/>
      <c r="F843" s="14"/>
      <c r="G843" s="1"/>
      <c r="H843" s="1"/>
      <c r="I843" s="1"/>
      <c r="J843" s="1"/>
      <c r="K843" s="1"/>
      <c r="L843" s="1"/>
      <c r="M843" s="1"/>
      <c r="N843" s="1"/>
    </row>
    <row r="844" spans="1:14" ht="18.75" customHeight="1">
      <c r="A844" s="13"/>
      <c r="B844" s="13"/>
      <c r="C844" s="32"/>
      <c r="D844" s="13"/>
      <c r="E844" s="14"/>
      <c r="F844" s="14"/>
      <c r="G844" s="1"/>
      <c r="H844" s="1"/>
      <c r="I844" s="1"/>
      <c r="J844" s="1"/>
      <c r="K844" s="1"/>
      <c r="L844" s="1"/>
      <c r="M844" s="1"/>
      <c r="N844" s="1"/>
    </row>
    <row r="845" spans="1:14" ht="18.75" customHeight="1">
      <c r="A845" s="13"/>
      <c r="B845" s="13"/>
      <c r="C845" s="32"/>
      <c r="D845" s="13"/>
      <c r="E845" s="14"/>
      <c r="F845" s="14"/>
      <c r="G845" s="1"/>
      <c r="H845" s="1"/>
      <c r="I845" s="1"/>
      <c r="J845" s="1"/>
      <c r="K845" s="1"/>
      <c r="L845" s="1"/>
      <c r="M845" s="1"/>
      <c r="N845" s="1"/>
    </row>
    <row r="846" spans="1:14" ht="18.75" customHeight="1">
      <c r="A846" s="13"/>
      <c r="B846" s="13"/>
      <c r="C846" s="32"/>
      <c r="D846" s="13"/>
      <c r="E846" s="14"/>
      <c r="F846" s="14"/>
      <c r="G846" s="1"/>
      <c r="H846" s="1"/>
      <c r="I846" s="1"/>
      <c r="J846" s="1"/>
      <c r="K846" s="1"/>
      <c r="L846" s="1"/>
      <c r="M846" s="1"/>
      <c r="N846" s="1"/>
    </row>
    <row r="847" spans="1:14" ht="18.75" customHeight="1">
      <c r="A847" s="13"/>
      <c r="B847" s="13"/>
      <c r="C847" s="32"/>
      <c r="D847" s="13"/>
      <c r="E847" s="14"/>
      <c r="F847" s="14"/>
      <c r="G847" s="1"/>
      <c r="H847" s="1"/>
      <c r="I847" s="1"/>
      <c r="J847" s="1"/>
      <c r="K847" s="1"/>
      <c r="L847" s="1"/>
      <c r="M847" s="1"/>
      <c r="N847" s="1"/>
    </row>
    <row r="848" spans="1:14" ht="18.75" customHeight="1">
      <c r="A848" s="13"/>
      <c r="B848" s="13"/>
      <c r="C848" s="32"/>
      <c r="D848" s="13"/>
      <c r="E848" s="14"/>
      <c r="F848" s="14"/>
      <c r="G848" s="1"/>
      <c r="H848" s="1"/>
      <c r="I848" s="1"/>
      <c r="J848" s="1"/>
      <c r="K848" s="1"/>
      <c r="L848" s="1"/>
      <c r="M848" s="1"/>
      <c r="N848" s="1"/>
    </row>
    <row r="849" spans="1:14" ht="18.75" customHeight="1">
      <c r="A849" s="13"/>
      <c r="B849" s="13"/>
      <c r="C849" s="32"/>
      <c r="D849" s="13"/>
      <c r="E849" s="14"/>
      <c r="F849" s="14"/>
      <c r="G849" s="1"/>
      <c r="H849" s="1"/>
      <c r="I849" s="1"/>
      <c r="J849" s="1"/>
      <c r="K849" s="1"/>
      <c r="L849" s="1"/>
      <c r="M849" s="1"/>
      <c r="N849" s="1"/>
    </row>
    <row r="850" spans="1:14" ht="18.75" customHeight="1">
      <c r="A850" s="13"/>
      <c r="B850" s="13"/>
      <c r="C850" s="32"/>
      <c r="D850" s="13"/>
      <c r="E850" s="14"/>
      <c r="F850" s="14"/>
      <c r="G850" s="1"/>
      <c r="H850" s="1"/>
      <c r="I850" s="1"/>
      <c r="J850" s="1"/>
      <c r="K850" s="1"/>
      <c r="L850" s="1"/>
      <c r="M850" s="1"/>
      <c r="N850" s="1"/>
    </row>
    <row r="851" spans="1:14" ht="18.75" customHeight="1">
      <c r="A851" s="13"/>
      <c r="B851" s="13"/>
      <c r="C851" s="32"/>
      <c r="D851" s="13"/>
      <c r="E851" s="14"/>
      <c r="F851" s="14"/>
      <c r="G851" s="1"/>
      <c r="H851" s="1"/>
      <c r="I851" s="1"/>
      <c r="J851" s="1"/>
      <c r="K851" s="1"/>
      <c r="L851" s="1"/>
      <c r="M851" s="1"/>
      <c r="N851" s="1"/>
    </row>
    <row r="852" spans="1:14" ht="18.75" customHeight="1">
      <c r="A852" s="13"/>
      <c r="B852" s="13"/>
      <c r="C852" s="32"/>
      <c r="D852" s="13"/>
      <c r="E852" s="14"/>
      <c r="F852" s="14"/>
      <c r="G852" s="1"/>
      <c r="H852" s="1"/>
      <c r="I852" s="1"/>
      <c r="J852" s="1"/>
      <c r="K852" s="1"/>
      <c r="L852" s="1"/>
      <c r="M852" s="1"/>
      <c r="N852" s="1"/>
    </row>
    <row r="853" spans="1:14" ht="18.75" customHeight="1">
      <c r="A853" s="13"/>
      <c r="B853" s="13"/>
      <c r="C853" s="32"/>
      <c r="D853" s="13"/>
      <c r="E853" s="14"/>
      <c r="F853" s="14"/>
      <c r="G853" s="1"/>
      <c r="H853" s="1"/>
      <c r="I853" s="1"/>
      <c r="J853" s="1"/>
      <c r="K853" s="1"/>
      <c r="L853" s="1"/>
      <c r="M853" s="1"/>
      <c r="N853" s="1"/>
    </row>
    <row r="854" spans="1:14" ht="18.75" customHeight="1">
      <c r="A854" s="13"/>
      <c r="B854" s="13"/>
      <c r="C854" s="32"/>
      <c r="D854" s="13"/>
      <c r="E854" s="14"/>
      <c r="F854" s="14"/>
      <c r="G854" s="1"/>
      <c r="H854" s="1"/>
      <c r="I854" s="1"/>
      <c r="J854" s="1"/>
      <c r="K854" s="1"/>
      <c r="L854" s="1"/>
      <c r="M854" s="1"/>
      <c r="N854" s="1"/>
    </row>
    <row r="855" spans="1:14" ht="18.75" customHeight="1">
      <c r="A855" s="13"/>
      <c r="B855" s="13"/>
      <c r="C855" s="32"/>
      <c r="D855" s="13"/>
      <c r="E855" s="14"/>
      <c r="F855" s="14"/>
      <c r="G855" s="1"/>
      <c r="H855" s="1"/>
      <c r="I855" s="1"/>
      <c r="J855" s="1"/>
      <c r="K855" s="1"/>
      <c r="L855" s="1"/>
      <c r="M855" s="1"/>
      <c r="N855" s="1"/>
    </row>
    <row r="856" spans="1:14" ht="18.75" customHeight="1">
      <c r="A856" s="13"/>
      <c r="B856" s="13"/>
      <c r="C856" s="32"/>
      <c r="D856" s="13"/>
      <c r="E856" s="14"/>
      <c r="F856" s="14"/>
      <c r="G856" s="1"/>
      <c r="H856" s="1"/>
      <c r="I856" s="1"/>
      <c r="J856" s="1"/>
      <c r="K856" s="1"/>
      <c r="L856" s="1"/>
      <c r="M856" s="1"/>
      <c r="N856" s="1"/>
    </row>
    <row r="857" spans="1:14" ht="18.75" customHeight="1">
      <c r="A857" s="13"/>
      <c r="B857" s="13"/>
      <c r="C857" s="32"/>
      <c r="D857" s="13"/>
      <c r="E857" s="14"/>
      <c r="F857" s="14"/>
      <c r="G857" s="1"/>
      <c r="H857" s="1"/>
      <c r="I857" s="1"/>
      <c r="J857" s="1"/>
      <c r="K857" s="1"/>
      <c r="L857" s="1"/>
      <c r="M857" s="1"/>
      <c r="N857" s="1"/>
    </row>
    <row r="858" spans="1:14" ht="18.75" customHeight="1">
      <c r="A858" s="13"/>
      <c r="B858" s="13"/>
      <c r="C858" s="32"/>
      <c r="D858" s="13"/>
      <c r="E858" s="14"/>
      <c r="F858" s="14"/>
      <c r="G858" s="1"/>
      <c r="H858" s="1"/>
      <c r="I858" s="1"/>
      <c r="J858" s="1"/>
      <c r="K858" s="1"/>
      <c r="L858" s="1"/>
      <c r="M858" s="1"/>
      <c r="N858" s="1"/>
    </row>
    <row r="859" spans="1:14" ht="18.75" customHeight="1">
      <c r="A859" s="13"/>
      <c r="B859" s="13"/>
      <c r="C859" s="32"/>
      <c r="D859" s="13"/>
      <c r="E859" s="14"/>
      <c r="F859" s="14"/>
      <c r="G859" s="1"/>
      <c r="H859" s="1"/>
      <c r="I859" s="1"/>
      <c r="J859" s="1"/>
      <c r="K859" s="1"/>
      <c r="L859" s="1"/>
      <c r="M859" s="1"/>
      <c r="N859" s="1"/>
    </row>
    <row r="860" spans="1:14" ht="18.75" customHeight="1">
      <c r="A860" s="13"/>
      <c r="B860" s="13"/>
      <c r="C860" s="32"/>
      <c r="D860" s="13"/>
      <c r="E860" s="14"/>
      <c r="F860" s="14"/>
      <c r="G860" s="1"/>
      <c r="H860" s="1"/>
      <c r="I860" s="1"/>
      <c r="J860" s="1"/>
      <c r="K860" s="1"/>
      <c r="L860" s="1"/>
      <c r="M860" s="1"/>
      <c r="N860" s="1"/>
    </row>
    <row r="861" spans="1:14" ht="18.75" customHeight="1">
      <c r="A861" s="13"/>
      <c r="B861" s="13"/>
      <c r="C861" s="32"/>
      <c r="D861" s="13"/>
      <c r="E861" s="14"/>
      <c r="F861" s="14"/>
      <c r="G861" s="1"/>
      <c r="H861" s="1"/>
      <c r="I861" s="1"/>
      <c r="J861" s="1"/>
      <c r="K861" s="1"/>
      <c r="L861" s="1"/>
      <c r="M861" s="1"/>
      <c r="N861" s="1"/>
    </row>
    <row r="862" spans="1:14" ht="18.75" customHeight="1">
      <c r="A862" s="13"/>
      <c r="B862" s="13"/>
      <c r="C862" s="32"/>
      <c r="D862" s="13"/>
      <c r="E862" s="14"/>
      <c r="F862" s="14"/>
      <c r="G862" s="1"/>
      <c r="H862" s="1"/>
      <c r="I862" s="1"/>
      <c r="J862" s="1"/>
      <c r="K862" s="1"/>
      <c r="L862" s="1"/>
      <c r="M862" s="1"/>
      <c r="N862" s="1"/>
    </row>
    <row r="863" spans="1:14" ht="18.75" customHeight="1">
      <c r="A863" s="13"/>
      <c r="B863" s="13"/>
      <c r="C863" s="32"/>
      <c r="D863" s="13"/>
      <c r="E863" s="14"/>
      <c r="F863" s="14"/>
      <c r="G863" s="1"/>
      <c r="H863" s="1"/>
      <c r="I863" s="1"/>
      <c r="J863" s="1"/>
      <c r="K863" s="1"/>
      <c r="L863" s="1"/>
      <c r="M863" s="1"/>
      <c r="N863" s="1"/>
    </row>
    <row r="864" spans="1:14" ht="18.75" customHeight="1">
      <c r="A864" s="13"/>
      <c r="B864" s="13"/>
      <c r="C864" s="32"/>
      <c r="D864" s="13"/>
      <c r="E864" s="14"/>
      <c r="F864" s="14"/>
      <c r="G864" s="1"/>
      <c r="H864" s="1"/>
      <c r="I864" s="1"/>
      <c r="J864" s="1"/>
      <c r="K864" s="1"/>
      <c r="L864" s="1"/>
      <c r="M864" s="1"/>
      <c r="N864" s="1"/>
    </row>
    <row r="865" spans="1:14" ht="18.75" customHeight="1">
      <c r="A865" s="13"/>
      <c r="B865" s="13"/>
      <c r="C865" s="32"/>
      <c r="D865" s="13"/>
      <c r="E865" s="14"/>
      <c r="F865" s="14"/>
      <c r="G865" s="1"/>
      <c r="H865" s="1"/>
      <c r="I865" s="1"/>
      <c r="J865" s="1"/>
      <c r="K865" s="1"/>
      <c r="L865" s="1"/>
      <c r="M865" s="1"/>
      <c r="N865" s="1"/>
    </row>
    <row r="866" spans="1:14" ht="18.75" customHeight="1">
      <c r="A866" s="13"/>
      <c r="B866" s="13"/>
      <c r="C866" s="32"/>
      <c r="D866" s="13"/>
      <c r="E866" s="14"/>
      <c r="F866" s="14"/>
      <c r="G866" s="1"/>
      <c r="H866" s="1"/>
      <c r="I866" s="1"/>
      <c r="J866" s="1"/>
      <c r="K866" s="1"/>
      <c r="L866" s="1"/>
      <c r="M866" s="1"/>
      <c r="N866" s="1"/>
    </row>
    <row r="867" spans="1:14" ht="18.75" customHeight="1">
      <c r="A867" s="13"/>
      <c r="B867" s="13"/>
      <c r="C867" s="32"/>
      <c r="D867" s="13"/>
      <c r="E867" s="14"/>
      <c r="F867" s="14"/>
      <c r="G867" s="1"/>
      <c r="H867" s="1"/>
      <c r="I867" s="1"/>
      <c r="J867" s="1"/>
      <c r="K867" s="1"/>
      <c r="L867" s="1"/>
      <c r="M867" s="1"/>
      <c r="N867" s="1"/>
    </row>
    <row r="868" spans="1:14" ht="18.75" customHeight="1">
      <c r="A868" s="13"/>
      <c r="B868" s="13"/>
      <c r="C868" s="32"/>
      <c r="D868" s="13"/>
      <c r="E868" s="14"/>
      <c r="F868" s="14"/>
      <c r="G868" s="1"/>
      <c r="H868" s="1"/>
      <c r="I868" s="1"/>
      <c r="J868" s="1"/>
      <c r="K868" s="1"/>
      <c r="L868" s="1"/>
      <c r="M868" s="1"/>
      <c r="N868" s="1"/>
    </row>
    <row r="869" spans="1:14" ht="18.75" customHeight="1">
      <c r="A869" s="13"/>
      <c r="B869" s="13"/>
      <c r="C869" s="32"/>
      <c r="D869" s="13"/>
      <c r="E869" s="14"/>
      <c r="F869" s="14"/>
      <c r="G869" s="1"/>
      <c r="H869" s="1"/>
      <c r="I869" s="1"/>
      <c r="J869" s="1"/>
      <c r="K869" s="1"/>
      <c r="L869" s="1"/>
      <c r="M869" s="1"/>
      <c r="N869" s="1"/>
    </row>
    <row r="870" spans="1:14" ht="18.75" customHeight="1">
      <c r="A870" s="13"/>
      <c r="B870" s="13"/>
      <c r="C870" s="32"/>
      <c r="D870" s="13"/>
      <c r="E870" s="14"/>
      <c r="F870" s="14"/>
      <c r="G870" s="1"/>
      <c r="H870" s="1"/>
      <c r="I870" s="1"/>
      <c r="J870" s="1"/>
      <c r="K870" s="1"/>
      <c r="L870" s="1"/>
      <c r="M870" s="1"/>
      <c r="N870" s="1"/>
    </row>
    <row r="871" spans="1:14" ht="18.75" customHeight="1">
      <c r="A871" s="13"/>
      <c r="B871" s="13"/>
      <c r="C871" s="32"/>
      <c r="D871" s="13"/>
      <c r="E871" s="14"/>
      <c r="F871" s="14"/>
      <c r="G871" s="1"/>
      <c r="H871" s="1"/>
      <c r="I871" s="1"/>
      <c r="J871" s="1"/>
      <c r="K871" s="1"/>
      <c r="L871" s="1"/>
      <c r="M871" s="1"/>
      <c r="N871" s="1"/>
    </row>
    <row r="872" spans="1:14" ht="18.75" customHeight="1">
      <c r="A872" s="13"/>
      <c r="B872" s="13"/>
      <c r="C872" s="32"/>
      <c r="D872" s="13"/>
      <c r="E872" s="14"/>
      <c r="F872" s="14"/>
      <c r="G872" s="1"/>
      <c r="H872" s="1"/>
      <c r="I872" s="1"/>
      <c r="J872" s="1"/>
      <c r="K872" s="1"/>
      <c r="L872" s="1"/>
      <c r="M872" s="1"/>
      <c r="N872" s="1"/>
    </row>
    <row r="873" spans="1:14" ht="18.75" customHeight="1">
      <c r="A873" s="13"/>
      <c r="B873" s="13"/>
      <c r="C873" s="32"/>
      <c r="D873" s="13"/>
      <c r="E873" s="14"/>
      <c r="F873" s="14"/>
      <c r="G873" s="1"/>
      <c r="H873" s="1"/>
      <c r="I873" s="1"/>
      <c r="J873" s="1"/>
      <c r="K873" s="1"/>
      <c r="L873" s="1"/>
      <c r="M873" s="1"/>
      <c r="N873" s="1"/>
    </row>
    <row r="874" spans="1:14" ht="18.75" customHeight="1">
      <c r="A874" s="13"/>
      <c r="B874" s="13"/>
      <c r="C874" s="32"/>
      <c r="D874" s="13"/>
      <c r="E874" s="14"/>
      <c r="F874" s="14"/>
      <c r="G874" s="1"/>
      <c r="H874" s="1"/>
      <c r="I874" s="1"/>
      <c r="J874" s="1"/>
      <c r="K874" s="1"/>
      <c r="L874" s="1"/>
      <c r="M874" s="1"/>
      <c r="N874" s="1"/>
    </row>
    <row r="875" spans="1:14" ht="18.75" customHeight="1">
      <c r="A875" s="13"/>
      <c r="B875" s="13"/>
      <c r="C875" s="32"/>
      <c r="D875" s="13"/>
      <c r="E875" s="14"/>
      <c r="F875" s="14"/>
      <c r="G875" s="1"/>
      <c r="H875" s="1"/>
      <c r="I875" s="1"/>
      <c r="J875" s="1"/>
      <c r="K875" s="1"/>
      <c r="L875" s="1"/>
      <c r="M875" s="1"/>
      <c r="N875" s="1"/>
    </row>
    <row r="876" spans="1:14" ht="18.75" customHeight="1">
      <c r="A876" s="13"/>
      <c r="B876" s="13"/>
      <c r="C876" s="32"/>
      <c r="D876" s="13"/>
      <c r="E876" s="14"/>
      <c r="F876" s="14"/>
      <c r="G876" s="1"/>
      <c r="H876" s="1"/>
      <c r="I876" s="1"/>
      <c r="J876" s="1"/>
      <c r="K876" s="1"/>
      <c r="L876" s="1"/>
      <c r="M876" s="1"/>
      <c r="N876" s="1"/>
    </row>
    <row r="877" spans="1:14" ht="18.75" customHeight="1">
      <c r="A877" s="13"/>
      <c r="B877" s="13"/>
      <c r="C877" s="32"/>
      <c r="D877" s="13"/>
      <c r="E877" s="14"/>
      <c r="F877" s="14"/>
      <c r="G877" s="1"/>
      <c r="H877" s="1"/>
      <c r="I877" s="1"/>
      <c r="J877" s="1"/>
      <c r="K877" s="1"/>
      <c r="L877" s="1"/>
      <c r="M877" s="1"/>
      <c r="N877" s="1"/>
    </row>
    <row r="878" spans="1:14" ht="18.75" customHeight="1">
      <c r="A878" s="13"/>
      <c r="B878" s="13"/>
      <c r="C878" s="32"/>
      <c r="D878" s="13"/>
      <c r="E878" s="14"/>
      <c r="F878" s="14"/>
      <c r="G878" s="1"/>
      <c r="H878" s="1"/>
      <c r="I878" s="1"/>
      <c r="J878" s="1"/>
      <c r="K878" s="1"/>
      <c r="L878" s="1"/>
      <c r="M878" s="1"/>
      <c r="N878" s="1"/>
    </row>
    <row r="879" spans="1:14" ht="18.75" customHeight="1">
      <c r="A879" s="13"/>
      <c r="B879" s="13"/>
      <c r="C879" s="32"/>
      <c r="D879" s="13"/>
      <c r="E879" s="14"/>
      <c r="F879" s="14"/>
      <c r="G879" s="1"/>
      <c r="H879" s="1"/>
      <c r="I879" s="1"/>
      <c r="J879" s="1"/>
      <c r="K879" s="1"/>
      <c r="L879" s="1"/>
      <c r="M879" s="1"/>
      <c r="N879" s="1"/>
    </row>
    <row r="880" spans="1:14" ht="18.75" customHeight="1">
      <c r="A880" s="13"/>
      <c r="B880" s="13"/>
      <c r="C880" s="32"/>
      <c r="D880" s="13"/>
      <c r="E880" s="14"/>
      <c r="F880" s="14"/>
      <c r="G880" s="1"/>
      <c r="H880" s="1"/>
      <c r="I880" s="1"/>
      <c r="J880" s="1"/>
      <c r="K880" s="1"/>
      <c r="L880" s="1"/>
      <c r="M880" s="1"/>
      <c r="N880" s="1"/>
    </row>
    <row r="881" spans="1:14" ht="18.75" customHeight="1">
      <c r="A881" s="13"/>
      <c r="B881" s="13"/>
      <c r="C881" s="32"/>
      <c r="D881" s="13"/>
      <c r="E881" s="14"/>
      <c r="F881" s="14"/>
      <c r="G881" s="1"/>
      <c r="H881" s="1"/>
      <c r="I881" s="1"/>
      <c r="J881" s="1"/>
      <c r="K881" s="1"/>
      <c r="L881" s="1"/>
      <c r="M881" s="1"/>
      <c r="N881" s="1"/>
    </row>
    <row r="882" spans="1:14" ht="18.75" customHeight="1">
      <c r="A882" s="13"/>
      <c r="B882" s="13"/>
      <c r="C882" s="32"/>
      <c r="D882" s="13"/>
      <c r="E882" s="14"/>
      <c r="F882" s="14"/>
      <c r="G882" s="1"/>
      <c r="H882" s="1"/>
      <c r="I882" s="1"/>
      <c r="J882" s="1"/>
      <c r="K882" s="1"/>
      <c r="L882" s="1"/>
      <c r="M882" s="1"/>
      <c r="N882" s="1"/>
    </row>
    <row r="883" spans="1:14" ht="18.75" customHeight="1">
      <c r="A883" s="13"/>
      <c r="B883" s="13"/>
      <c r="C883" s="32"/>
      <c r="D883" s="13"/>
      <c r="E883" s="14"/>
      <c r="F883" s="14"/>
      <c r="G883" s="1"/>
      <c r="H883" s="1"/>
      <c r="I883" s="1"/>
      <c r="J883" s="1"/>
      <c r="K883" s="1"/>
      <c r="L883" s="1"/>
      <c r="M883" s="1"/>
      <c r="N883" s="1"/>
    </row>
    <row r="884" spans="1:14" ht="18.75" customHeight="1">
      <c r="A884" s="13"/>
      <c r="B884" s="13"/>
      <c r="C884" s="32"/>
      <c r="D884" s="13"/>
      <c r="E884" s="14"/>
      <c r="F884" s="14"/>
      <c r="G884" s="1"/>
      <c r="H884" s="1"/>
      <c r="I884" s="1"/>
      <c r="J884" s="1"/>
      <c r="K884" s="1"/>
      <c r="L884" s="1"/>
      <c r="M884" s="1"/>
      <c r="N884" s="1"/>
    </row>
    <row r="885" spans="1:14" ht="18.75" customHeight="1">
      <c r="A885" s="13"/>
      <c r="B885" s="13"/>
      <c r="C885" s="32"/>
      <c r="D885" s="13"/>
      <c r="E885" s="14"/>
      <c r="F885" s="14"/>
      <c r="G885" s="1"/>
      <c r="H885" s="1"/>
      <c r="I885" s="1"/>
      <c r="J885" s="1"/>
      <c r="K885" s="1"/>
      <c r="L885" s="1"/>
      <c r="M885" s="1"/>
      <c r="N885" s="1"/>
    </row>
    <row r="886" spans="1:14" ht="18.75" customHeight="1">
      <c r="A886" s="13"/>
      <c r="B886" s="13"/>
      <c r="C886" s="32"/>
      <c r="D886" s="13"/>
      <c r="E886" s="14"/>
      <c r="F886" s="14"/>
      <c r="G886" s="1"/>
      <c r="H886" s="1"/>
      <c r="I886" s="1"/>
      <c r="J886" s="1"/>
      <c r="K886" s="1"/>
      <c r="L886" s="1"/>
      <c r="M886" s="1"/>
      <c r="N886" s="1"/>
    </row>
    <row r="887" spans="1:14" ht="18.75" customHeight="1">
      <c r="A887" s="13"/>
      <c r="B887" s="13"/>
      <c r="C887" s="32"/>
      <c r="D887" s="13"/>
      <c r="E887" s="14"/>
      <c r="F887" s="14"/>
      <c r="G887" s="1"/>
      <c r="H887" s="1"/>
      <c r="I887" s="1"/>
      <c r="J887" s="1"/>
      <c r="K887" s="1"/>
      <c r="L887" s="1"/>
      <c r="M887" s="1"/>
      <c r="N887" s="1"/>
    </row>
    <row r="888" spans="1:14" ht="18.75" customHeight="1">
      <c r="A888" s="13"/>
      <c r="B888" s="13"/>
      <c r="C888" s="32"/>
      <c r="D888" s="13"/>
      <c r="E888" s="14"/>
      <c r="F888" s="14"/>
      <c r="G888" s="1"/>
      <c r="H888" s="1"/>
      <c r="I888" s="1"/>
      <c r="J888" s="1"/>
      <c r="K888" s="1"/>
      <c r="L888" s="1"/>
      <c r="M888" s="1"/>
      <c r="N888" s="1"/>
    </row>
    <row r="889" spans="1:14" ht="18.75" customHeight="1">
      <c r="A889" s="13"/>
      <c r="B889" s="13"/>
      <c r="C889" s="32"/>
      <c r="D889" s="13"/>
      <c r="E889" s="14"/>
      <c r="F889" s="14"/>
      <c r="G889" s="1"/>
      <c r="H889" s="1"/>
      <c r="I889" s="1"/>
      <c r="J889" s="1"/>
      <c r="K889" s="1"/>
      <c r="L889" s="1"/>
      <c r="M889" s="1"/>
      <c r="N889" s="1"/>
    </row>
    <row r="890" spans="1:14" ht="18.75" customHeight="1">
      <c r="A890" s="13"/>
      <c r="B890" s="13"/>
      <c r="C890" s="32"/>
      <c r="D890" s="13"/>
      <c r="E890" s="14"/>
      <c r="F890" s="14"/>
      <c r="G890" s="1"/>
      <c r="H890" s="1"/>
      <c r="I890" s="1"/>
      <c r="J890" s="1"/>
      <c r="K890" s="1"/>
      <c r="L890" s="1"/>
      <c r="M890" s="1"/>
      <c r="N890" s="1"/>
    </row>
    <row r="891" spans="1:14" ht="18.75" customHeight="1">
      <c r="A891" s="13"/>
      <c r="B891" s="13"/>
      <c r="C891" s="32"/>
      <c r="D891" s="13"/>
      <c r="E891" s="14"/>
      <c r="F891" s="14"/>
      <c r="G891" s="1"/>
      <c r="H891" s="1"/>
      <c r="I891" s="1"/>
      <c r="J891" s="1"/>
      <c r="K891" s="1"/>
      <c r="L891" s="1"/>
      <c r="M891" s="1"/>
      <c r="N891" s="1"/>
    </row>
    <row r="892" spans="1:14" ht="18.75" customHeight="1">
      <c r="A892" s="13"/>
      <c r="B892" s="13"/>
      <c r="C892" s="32"/>
      <c r="D892" s="13"/>
      <c r="E892" s="14"/>
      <c r="F892" s="14"/>
      <c r="G892" s="1"/>
      <c r="H892" s="1"/>
      <c r="I892" s="1"/>
      <c r="J892" s="1"/>
      <c r="K892" s="1"/>
      <c r="L892" s="1"/>
      <c r="M892" s="1"/>
      <c r="N892" s="1"/>
    </row>
    <row r="893" spans="1:14" ht="18.75" customHeight="1">
      <c r="A893" s="13"/>
      <c r="B893" s="13"/>
      <c r="C893" s="32"/>
      <c r="D893" s="13"/>
      <c r="E893" s="14"/>
      <c r="F893" s="14"/>
      <c r="G893" s="1"/>
      <c r="H893" s="1"/>
      <c r="I893" s="1"/>
      <c r="J893" s="1"/>
      <c r="K893" s="1"/>
      <c r="L893" s="1"/>
      <c r="M893" s="1"/>
      <c r="N893" s="1"/>
    </row>
    <row r="894" spans="1:14" ht="18.75" customHeight="1">
      <c r="A894" s="13"/>
      <c r="B894" s="13"/>
      <c r="C894" s="32"/>
      <c r="D894" s="13"/>
      <c r="E894" s="14"/>
      <c r="F894" s="14"/>
      <c r="G894" s="1"/>
      <c r="H894" s="1"/>
      <c r="I894" s="1"/>
      <c r="J894" s="1"/>
      <c r="K894" s="1"/>
      <c r="L894" s="1"/>
      <c r="M894" s="1"/>
      <c r="N894" s="1"/>
    </row>
    <row r="895" spans="1:14" ht="18.75" customHeight="1">
      <c r="A895" s="13"/>
      <c r="B895" s="13"/>
      <c r="C895" s="32"/>
      <c r="D895" s="13"/>
      <c r="E895" s="14"/>
      <c r="F895" s="14"/>
      <c r="G895" s="1"/>
      <c r="H895" s="1"/>
      <c r="I895" s="1"/>
      <c r="J895" s="1"/>
      <c r="K895" s="1"/>
      <c r="L895" s="1"/>
      <c r="M895" s="1"/>
      <c r="N895" s="1"/>
    </row>
    <row r="896" spans="1:14" ht="18.75" customHeight="1">
      <c r="A896" s="13"/>
      <c r="B896" s="13"/>
      <c r="C896" s="32"/>
      <c r="D896" s="13"/>
      <c r="E896" s="14"/>
      <c r="F896" s="14"/>
      <c r="G896" s="1"/>
      <c r="H896" s="1"/>
      <c r="I896" s="1"/>
      <c r="J896" s="1"/>
      <c r="K896" s="1"/>
      <c r="L896" s="1"/>
      <c r="M896" s="1"/>
      <c r="N896" s="1"/>
    </row>
    <row r="897" spans="1:14" ht="18.75" customHeight="1">
      <c r="A897" s="13"/>
      <c r="B897" s="13"/>
      <c r="C897" s="32"/>
      <c r="D897" s="13"/>
      <c r="E897" s="14"/>
      <c r="F897" s="14"/>
      <c r="G897" s="1"/>
      <c r="H897" s="1"/>
      <c r="I897" s="1"/>
      <c r="J897" s="1"/>
      <c r="K897" s="1"/>
      <c r="L897" s="1"/>
      <c r="M897" s="1"/>
      <c r="N897" s="1"/>
    </row>
    <row r="898" spans="1:14" ht="18.75" customHeight="1">
      <c r="A898" s="13"/>
      <c r="B898" s="13"/>
      <c r="C898" s="32"/>
      <c r="D898" s="13"/>
      <c r="E898" s="14"/>
      <c r="F898" s="14"/>
      <c r="G898" s="1"/>
      <c r="H898" s="1"/>
      <c r="I898" s="1"/>
      <c r="J898" s="1"/>
      <c r="K898" s="1"/>
      <c r="L898" s="1"/>
      <c r="M898" s="1"/>
      <c r="N898" s="1"/>
    </row>
    <row r="899" spans="1:14" ht="18.75" customHeight="1">
      <c r="A899" s="13"/>
      <c r="B899" s="13"/>
      <c r="C899" s="32"/>
      <c r="D899" s="13"/>
      <c r="E899" s="14"/>
      <c r="F899" s="14"/>
      <c r="G899" s="1"/>
      <c r="H899" s="1"/>
      <c r="I899" s="1"/>
      <c r="J899" s="1"/>
      <c r="K899" s="1"/>
      <c r="L899" s="1"/>
      <c r="M899" s="1"/>
      <c r="N899" s="1"/>
    </row>
    <row r="900" spans="1:14" ht="18.75" customHeight="1">
      <c r="A900" s="13"/>
      <c r="B900" s="13"/>
      <c r="C900" s="32"/>
      <c r="D900" s="13"/>
      <c r="E900" s="14"/>
      <c r="F900" s="14"/>
      <c r="G900" s="1"/>
      <c r="H900" s="1"/>
      <c r="I900" s="1"/>
      <c r="J900" s="1"/>
      <c r="K900" s="1"/>
      <c r="L900" s="1"/>
      <c r="M900" s="1"/>
      <c r="N900" s="1"/>
    </row>
    <row r="901" spans="1:14" ht="18.75" customHeight="1">
      <c r="A901" s="13"/>
      <c r="B901" s="13"/>
      <c r="C901" s="32"/>
      <c r="D901" s="13"/>
      <c r="E901" s="14"/>
      <c r="F901" s="14"/>
      <c r="G901" s="1"/>
      <c r="H901" s="1"/>
      <c r="I901" s="1"/>
      <c r="J901" s="1"/>
      <c r="K901" s="1"/>
      <c r="L901" s="1"/>
      <c r="M901" s="1"/>
      <c r="N901" s="1"/>
    </row>
    <row r="902" spans="1:14" ht="18.75" customHeight="1">
      <c r="A902" s="13"/>
      <c r="B902" s="13"/>
      <c r="C902" s="32"/>
      <c r="D902" s="13"/>
      <c r="E902" s="14"/>
      <c r="F902" s="14"/>
      <c r="G902" s="1"/>
      <c r="H902" s="1"/>
      <c r="I902" s="1"/>
      <c r="J902" s="1"/>
      <c r="K902" s="1"/>
      <c r="L902" s="1"/>
      <c r="M902" s="1"/>
      <c r="N902" s="1"/>
    </row>
    <row r="903" spans="1:14" ht="18.75" customHeight="1">
      <c r="A903" s="13"/>
      <c r="B903" s="13"/>
      <c r="C903" s="32"/>
      <c r="D903" s="13"/>
      <c r="E903" s="14"/>
      <c r="F903" s="14"/>
      <c r="G903" s="1"/>
      <c r="H903" s="1"/>
      <c r="I903" s="1"/>
      <c r="J903" s="1"/>
      <c r="K903" s="1"/>
      <c r="L903" s="1"/>
      <c r="M903" s="1"/>
      <c r="N903" s="1"/>
    </row>
    <row r="904" spans="1:14" ht="18.75" customHeight="1">
      <c r="A904" s="13"/>
      <c r="B904" s="13"/>
      <c r="C904" s="32"/>
      <c r="D904" s="13"/>
      <c r="E904" s="14"/>
      <c r="F904" s="14"/>
      <c r="G904" s="1"/>
      <c r="H904" s="1"/>
      <c r="I904" s="1"/>
      <c r="J904" s="1"/>
      <c r="K904" s="1"/>
      <c r="L904" s="1"/>
      <c r="M904" s="1"/>
      <c r="N904" s="1"/>
    </row>
    <row r="905" spans="1:14" ht="18.75" customHeight="1">
      <c r="A905" s="13"/>
      <c r="B905" s="13"/>
      <c r="C905" s="32"/>
      <c r="D905" s="13"/>
      <c r="E905" s="14"/>
      <c r="F905" s="14"/>
      <c r="G905" s="1"/>
      <c r="H905" s="1"/>
      <c r="I905" s="1"/>
      <c r="J905" s="1"/>
      <c r="K905" s="1"/>
      <c r="L905" s="1"/>
      <c r="M905" s="1"/>
      <c r="N905" s="1"/>
    </row>
    <row r="906" spans="1:14" ht="18.75" customHeight="1">
      <c r="A906" s="13"/>
      <c r="B906" s="13"/>
      <c r="C906" s="32"/>
      <c r="D906" s="13"/>
      <c r="E906" s="14"/>
      <c r="F906" s="14"/>
      <c r="G906" s="1"/>
      <c r="H906" s="1"/>
      <c r="I906" s="1"/>
      <c r="J906" s="1"/>
      <c r="K906" s="1"/>
      <c r="L906" s="1"/>
      <c r="M906" s="1"/>
      <c r="N906" s="1"/>
    </row>
    <row r="907" spans="1:14" ht="18.75" customHeight="1">
      <c r="A907" s="13"/>
      <c r="B907" s="13"/>
      <c r="C907" s="32"/>
      <c r="D907" s="13"/>
      <c r="E907" s="14"/>
      <c r="F907" s="14"/>
      <c r="G907" s="1"/>
      <c r="H907" s="1"/>
      <c r="I907" s="1"/>
      <c r="J907" s="1"/>
      <c r="K907" s="1"/>
      <c r="L907" s="1"/>
      <c r="M907" s="1"/>
      <c r="N907" s="1"/>
    </row>
    <row r="908" spans="1:14" ht="18.75" customHeight="1">
      <c r="A908" s="13"/>
      <c r="B908" s="13"/>
      <c r="C908" s="32"/>
      <c r="D908" s="13"/>
      <c r="E908" s="14"/>
      <c r="F908" s="14"/>
      <c r="G908" s="1"/>
      <c r="H908" s="1"/>
      <c r="I908" s="1"/>
      <c r="J908" s="1"/>
      <c r="K908" s="1"/>
      <c r="L908" s="1"/>
      <c r="M908" s="1"/>
      <c r="N908" s="1"/>
    </row>
    <row r="909" spans="1:14" ht="18.75" customHeight="1">
      <c r="A909" s="13"/>
      <c r="B909" s="13"/>
      <c r="C909" s="32"/>
      <c r="D909" s="13"/>
      <c r="E909" s="14"/>
      <c r="F909" s="14"/>
      <c r="G909" s="1"/>
      <c r="H909" s="1"/>
      <c r="I909" s="1"/>
      <c r="J909" s="1"/>
      <c r="K909" s="1"/>
      <c r="L909" s="1"/>
      <c r="M909" s="1"/>
      <c r="N909" s="1"/>
    </row>
    <row r="910" spans="1:14" ht="18.75" customHeight="1">
      <c r="A910" s="13"/>
      <c r="B910" s="13"/>
      <c r="C910" s="32"/>
      <c r="D910" s="13"/>
      <c r="E910" s="14"/>
      <c r="F910" s="14"/>
      <c r="G910" s="1"/>
      <c r="H910" s="1"/>
      <c r="I910" s="1"/>
      <c r="J910" s="1"/>
      <c r="K910" s="1"/>
      <c r="L910" s="1"/>
      <c r="M910" s="1"/>
      <c r="N910" s="1"/>
    </row>
    <row r="911" spans="1:14" ht="18.75" customHeight="1">
      <c r="A911" s="13"/>
      <c r="B911" s="13"/>
      <c r="C911" s="32"/>
      <c r="D911" s="13"/>
      <c r="E911" s="14"/>
      <c r="F911" s="14"/>
      <c r="G911" s="1"/>
      <c r="H911" s="1"/>
      <c r="I911" s="1"/>
      <c r="J911" s="1"/>
      <c r="K911" s="1"/>
      <c r="L911" s="1"/>
      <c r="M911" s="1"/>
      <c r="N911" s="1"/>
    </row>
    <row r="912" spans="1:14" ht="18.75" customHeight="1">
      <c r="A912" s="13"/>
      <c r="B912" s="13"/>
      <c r="C912" s="32"/>
      <c r="D912" s="13"/>
      <c r="E912" s="14"/>
      <c r="F912" s="14"/>
      <c r="G912" s="1"/>
      <c r="H912" s="1"/>
      <c r="I912" s="1"/>
      <c r="J912" s="1"/>
      <c r="K912" s="1"/>
      <c r="L912" s="1"/>
      <c r="M912" s="1"/>
      <c r="N912" s="1"/>
    </row>
    <row r="913" spans="1:14" ht="18.75" customHeight="1">
      <c r="A913" s="13"/>
      <c r="B913" s="13"/>
      <c r="C913" s="32"/>
      <c r="D913" s="13"/>
      <c r="E913" s="14"/>
      <c r="F913" s="14"/>
      <c r="G913" s="1"/>
      <c r="H913" s="1"/>
      <c r="I913" s="1"/>
      <c r="J913" s="1"/>
      <c r="K913" s="1"/>
      <c r="L913" s="1"/>
      <c r="M913" s="1"/>
      <c r="N913" s="1"/>
    </row>
    <row r="914" spans="1:14" ht="18.75" customHeight="1">
      <c r="A914" s="13"/>
      <c r="B914" s="13"/>
      <c r="C914" s="32"/>
      <c r="D914" s="13"/>
      <c r="E914" s="14"/>
      <c r="F914" s="14"/>
      <c r="G914" s="1"/>
      <c r="H914" s="1"/>
      <c r="I914" s="1"/>
      <c r="J914" s="1"/>
      <c r="K914" s="1"/>
      <c r="L914" s="1"/>
      <c r="M914" s="1"/>
      <c r="N914" s="1"/>
    </row>
    <row r="915" spans="1:14" ht="18.75" customHeight="1">
      <c r="A915" s="13"/>
      <c r="B915" s="13"/>
      <c r="C915" s="32"/>
      <c r="D915" s="13"/>
      <c r="E915" s="14"/>
      <c r="F915" s="14"/>
      <c r="G915" s="1"/>
      <c r="H915" s="1"/>
      <c r="I915" s="1"/>
      <c r="J915" s="1"/>
      <c r="K915" s="1"/>
      <c r="L915" s="1"/>
      <c r="M915" s="1"/>
      <c r="N915" s="1"/>
    </row>
    <row r="916" spans="1:14" ht="18.75" customHeight="1">
      <c r="A916" s="13"/>
      <c r="B916" s="13"/>
      <c r="C916" s="32"/>
      <c r="D916" s="13"/>
      <c r="E916" s="14"/>
      <c r="F916" s="14"/>
      <c r="G916" s="1"/>
      <c r="H916" s="1"/>
      <c r="I916" s="1"/>
      <c r="J916" s="1"/>
      <c r="K916" s="1"/>
      <c r="L916" s="1"/>
      <c r="M916" s="1"/>
      <c r="N916" s="1"/>
    </row>
    <row r="917" spans="1:14" ht="18.75" customHeight="1">
      <c r="A917" s="13"/>
      <c r="B917" s="13"/>
      <c r="C917" s="32"/>
      <c r="D917" s="13"/>
      <c r="E917" s="14"/>
      <c r="F917" s="14"/>
      <c r="G917" s="1"/>
      <c r="H917" s="1"/>
      <c r="I917" s="1"/>
      <c r="J917" s="1"/>
      <c r="K917" s="1"/>
      <c r="L917" s="1"/>
      <c r="M917" s="1"/>
      <c r="N917" s="1"/>
    </row>
    <row r="918" spans="1:14" ht="18.75" customHeight="1">
      <c r="A918" s="13"/>
      <c r="B918" s="13"/>
      <c r="C918" s="32"/>
      <c r="D918" s="13"/>
      <c r="E918" s="14"/>
      <c r="F918" s="14"/>
      <c r="G918" s="1"/>
      <c r="H918" s="1"/>
      <c r="I918" s="1"/>
      <c r="J918" s="1"/>
      <c r="K918" s="1"/>
      <c r="L918" s="1"/>
      <c r="M918" s="1"/>
      <c r="N918" s="1"/>
    </row>
    <row r="919" spans="1:14" ht="18.75" customHeight="1">
      <c r="A919" s="13"/>
      <c r="B919" s="13"/>
      <c r="C919" s="32"/>
      <c r="D919" s="13"/>
      <c r="E919" s="14"/>
      <c r="F919" s="14"/>
      <c r="G919" s="1"/>
      <c r="H919" s="1"/>
      <c r="I919" s="1"/>
      <c r="J919" s="1"/>
      <c r="K919" s="1"/>
      <c r="L919" s="1"/>
      <c r="M919" s="1"/>
      <c r="N919" s="1"/>
    </row>
    <row r="920" spans="1:14" ht="18.75" customHeight="1">
      <c r="A920" s="13"/>
      <c r="B920" s="13"/>
      <c r="C920" s="32"/>
      <c r="D920" s="13"/>
      <c r="E920" s="14"/>
      <c r="F920" s="14"/>
      <c r="G920" s="1"/>
      <c r="H920" s="1"/>
      <c r="I920" s="1"/>
      <c r="J920" s="1"/>
      <c r="K920" s="1"/>
      <c r="L920" s="1"/>
      <c r="M920" s="1"/>
      <c r="N920" s="1"/>
    </row>
    <row r="921" spans="1:14" ht="18.75" customHeight="1">
      <c r="A921" s="13"/>
      <c r="B921" s="13"/>
      <c r="C921" s="32"/>
      <c r="D921" s="13"/>
      <c r="E921" s="14"/>
      <c r="F921" s="14"/>
      <c r="G921" s="1"/>
      <c r="H921" s="1"/>
      <c r="I921" s="1"/>
      <c r="J921" s="1"/>
      <c r="K921" s="1"/>
      <c r="L921" s="1"/>
      <c r="M921" s="1"/>
      <c r="N921" s="1"/>
    </row>
    <row r="922" spans="1:14" ht="18.75" customHeight="1">
      <c r="A922" s="13"/>
      <c r="B922" s="13"/>
      <c r="C922" s="32"/>
      <c r="D922" s="13"/>
      <c r="E922" s="14"/>
      <c r="F922" s="14"/>
      <c r="G922" s="1"/>
      <c r="H922" s="1"/>
      <c r="I922" s="1"/>
      <c r="J922" s="1"/>
      <c r="K922" s="1"/>
      <c r="L922" s="1"/>
      <c r="M922" s="1"/>
      <c r="N922" s="1"/>
    </row>
    <row r="923" spans="1:14" ht="18.75" customHeight="1">
      <c r="A923" s="13"/>
      <c r="B923" s="13"/>
      <c r="C923" s="32"/>
      <c r="D923" s="13"/>
      <c r="E923" s="14"/>
      <c r="F923" s="14"/>
      <c r="G923" s="1"/>
      <c r="H923" s="1"/>
      <c r="I923" s="1"/>
      <c r="J923" s="1"/>
      <c r="K923" s="1"/>
      <c r="L923" s="1"/>
      <c r="M923" s="1"/>
      <c r="N923" s="1"/>
    </row>
    <row r="924" spans="1:14" ht="18.75" customHeight="1">
      <c r="A924" s="13"/>
      <c r="B924" s="13"/>
      <c r="C924" s="32"/>
      <c r="D924" s="13"/>
      <c r="E924" s="14"/>
      <c r="F924" s="14"/>
      <c r="G924" s="1"/>
      <c r="H924" s="1"/>
      <c r="I924" s="1"/>
      <c r="J924" s="1"/>
      <c r="K924" s="1"/>
      <c r="L924" s="1"/>
      <c r="M924" s="1"/>
      <c r="N924" s="1"/>
    </row>
    <row r="925" spans="1:14" ht="18.75" customHeight="1">
      <c r="A925" s="13"/>
      <c r="B925" s="13"/>
      <c r="C925" s="32"/>
      <c r="D925" s="13"/>
      <c r="E925" s="14"/>
      <c r="F925" s="14"/>
      <c r="G925" s="1"/>
      <c r="H925" s="1"/>
      <c r="I925" s="1"/>
      <c r="J925" s="1"/>
      <c r="K925" s="1"/>
      <c r="L925" s="1"/>
      <c r="M925" s="1"/>
      <c r="N925" s="1"/>
    </row>
    <row r="926" spans="1:14" ht="18.75" customHeight="1">
      <c r="A926" s="13"/>
      <c r="B926" s="13"/>
      <c r="C926" s="32"/>
      <c r="D926" s="13"/>
      <c r="E926" s="14"/>
      <c r="F926" s="14"/>
      <c r="G926" s="1"/>
      <c r="H926" s="1"/>
      <c r="I926" s="1"/>
      <c r="J926" s="1"/>
      <c r="K926" s="1"/>
      <c r="L926" s="1"/>
      <c r="M926" s="1"/>
      <c r="N926" s="1"/>
    </row>
    <row r="927" spans="1:14" ht="18.75" customHeight="1">
      <c r="A927" s="13"/>
      <c r="B927" s="13"/>
      <c r="C927" s="32"/>
      <c r="D927" s="13"/>
      <c r="E927" s="14"/>
      <c r="F927" s="14"/>
      <c r="G927" s="1"/>
      <c r="H927" s="1"/>
      <c r="I927" s="1"/>
      <c r="J927" s="1"/>
      <c r="K927" s="1"/>
      <c r="L927" s="1"/>
      <c r="M927" s="1"/>
      <c r="N927" s="1"/>
    </row>
    <row r="928" spans="1:14" ht="18.75" customHeight="1">
      <c r="A928" s="13"/>
      <c r="B928" s="13"/>
      <c r="C928" s="32"/>
      <c r="D928" s="13"/>
      <c r="E928" s="14"/>
      <c r="F928" s="14"/>
      <c r="G928" s="1"/>
      <c r="H928" s="1"/>
      <c r="I928" s="1"/>
      <c r="J928" s="1"/>
      <c r="K928" s="1"/>
      <c r="L928" s="1"/>
      <c r="M928" s="1"/>
      <c r="N928" s="1"/>
    </row>
    <row r="929" spans="1:14" ht="18.75" customHeight="1">
      <c r="A929" s="13"/>
      <c r="B929" s="13"/>
      <c r="C929" s="32"/>
      <c r="D929" s="13"/>
      <c r="E929" s="14"/>
      <c r="F929" s="14"/>
      <c r="G929" s="1"/>
      <c r="H929" s="1"/>
      <c r="I929" s="1"/>
      <c r="J929" s="1"/>
      <c r="K929" s="1"/>
      <c r="L929" s="1"/>
      <c r="M929" s="1"/>
      <c r="N929" s="1"/>
    </row>
    <row r="930" spans="1:14" ht="18.75" customHeight="1">
      <c r="A930" s="13"/>
      <c r="B930" s="13"/>
      <c r="C930" s="32"/>
      <c r="D930" s="13"/>
      <c r="E930" s="14"/>
      <c r="F930" s="14"/>
      <c r="G930" s="1"/>
      <c r="H930" s="1"/>
      <c r="I930" s="1"/>
      <c r="J930" s="1"/>
      <c r="K930" s="1"/>
      <c r="L930" s="1"/>
      <c r="M930" s="1"/>
      <c r="N930" s="1"/>
    </row>
    <row r="931" spans="1:14" ht="18.75" customHeight="1">
      <c r="A931" s="13"/>
      <c r="B931" s="13"/>
      <c r="C931" s="32"/>
      <c r="D931" s="13"/>
      <c r="E931" s="14"/>
      <c r="F931" s="14"/>
      <c r="G931" s="1"/>
      <c r="H931" s="1"/>
      <c r="I931" s="1"/>
      <c r="J931" s="1"/>
      <c r="K931" s="1"/>
      <c r="L931" s="1"/>
      <c r="M931" s="1"/>
      <c r="N931" s="1"/>
    </row>
    <row r="932" spans="1:14" ht="18.75" customHeight="1">
      <c r="A932" s="13"/>
      <c r="B932" s="13"/>
      <c r="C932" s="32"/>
      <c r="D932" s="13"/>
      <c r="E932" s="14"/>
      <c r="F932" s="14"/>
      <c r="G932" s="1"/>
      <c r="H932" s="1"/>
      <c r="I932" s="1"/>
      <c r="J932" s="1"/>
      <c r="K932" s="1"/>
      <c r="L932" s="1"/>
      <c r="M932" s="1"/>
      <c r="N932" s="1"/>
    </row>
    <row r="933" spans="1:14" ht="18.75" customHeight="1">
      <c r="A933" s="13"/>
      <c r="B933" s="13"/>
      <c r="C933" s="32"/>
      <c r="D933" s="13"/>
      <c r="E933" s="14"/>
      <c r="F933" s="14"/>
      <c r="G933" s="1"/>
      <c r="H933" s="1"/>
      <c r="I933" s="1"/>
      <c r="J933" s="1"/>
      <c r="K933" s="1"/>
      <c r="L933" s="1"/>
      <c r="M933" s="1"/>
      <c r="N933" s="1"/>
    </row>
    <row r="934" spans="1:14" ht="18.75" customHeight="1">
      <c r="A934" s="13"/>
      <c r="B934" s="13"/>
      <c r="C934" s="32"/>
      <c r="D934" s="13"/>
      <c r="E934" s="14"/>
      <c r="F934" s="14"/>
      <c r="G934" s="1"/>
      <c r="H934" s="1"/>
      <c r="I934" s="1"/>
      <c r="J934" s="1"/>
      <c r="K934" s="1"/>
      <c r="L934" s="1"/>
      <c r="M934" s="1"/>
      <c r="N934" s="1"/>
    </row>
    <row r="935" spans="1:14" ht="18.75" customHeight="1">
      <c r="A935" s="13"/>
      <c r="B935" s="13"/>
      <c r="C935" s="32"/>
      <c r="D935" s="13"/>
      <c r="E935" s="14"/>
      <c r="F935" s="14"/>
      <c r="G935" s="1"/>
      <c r="H935" s="1"/>
      <c r="I935" s="1"/>
      <c r="J935" s="1"/>
      <c r="K935" s="1"/>
      <c r="L935" s="1"/>
      <c r="M935" s="1"/>
      <c r="N935" s="1"/>
    </row>
    <row r="936" spans="1:14" ht="18.75" customHeight="1">
      <c r="A936" s="13"/>
      <c r="B936" s="13"/>
      <c r="C936" s="32"/>
      <c r="D936" s="13"/>
      <c r="E936" s="14"/>
      <c r="F936" s="14"/>
      <c r="G936" s="1"/>
      <c r="H936" s="1"/>
      <c r="I936" s="1"/>
      <c r="J936" s="1"/>
      <c r="K936" s="1"/>
      <c r="L936" s="1"/>
      <c r="M936" s="1"/>
      <c r="N936" s="1"/>
    </row>
    <row r="937" spans="1:14" ht="18.75" customHeight="1">
      <c r="A937" s="13"/>
      <c r="B937" s="13"/>
      <c r="C937" s="32"/>
      <c r="D937" s="13"/>
      <c r="E937" s="14"/>
      <c r="F937" s="14"/>
      <c r="G937" s="1"/>
      <c r="H937" s="1"/>
      <c r="I937" s="1"/>
      <c r="J937" s="1"/>
      <c r="K937" s="1"/>
      <c r="L937" s="1"/>
      <c r="M937" s="1"/>
      <c r="N937" s="1"/>
    </row>
    <row r="938" spans="1:14" ht="18.75" customHeight="1">
      <c r="A938" s="13"/>
      <c r="B938" s="13"/>
      <c r="C938" s="32"/>
      <c r="D938" s="13"/>
      <c r="E938" s="14"/>
      <c r="F938" s="14"/>
      <c r="G938" s="1"/>
      <c r="H938" s="1"/>
      <c r="I938" s="1"/>
      <c r="J938" s="1"/>
      <c r="K938" s="1"/>
      <c r="L938" s="1"/>
      <c r="M938" s="1"/>
      <c r="N938" s="1"/>
    </row>
    <row r="939" spans="1:14" ht="18.75" customHeight="1">
      <c r="A939" s="13"/>
      <c r="B939" s="13"/>
      <c r="C939" s="32"/>
      <c r="D939" s="13"/>
      <c r="E939" s="14"/>
      <c r="F939" s="14"/>
      <c r="G939" s="1"/>
      <c r="H939" s="1"/>
      <c r="I939" s="1"/>
      <c r="J939" s="1"/>
      <c r="K939" s="1"/>
      <c r="L939" s="1"/>
      <c r="M939" s="1"/>
      <c r="N939" s="1"/>
    </row>
    <row r="940" spans="1:14" ht="18.75" customHeight="1">
      <c r="A940" s="13"/>
      <c r="B940" s="13"/>
      <c r="C940" s="32"/>
      <c r="D940" s="13"/>
      <c r="E940" s="14"/>
      <c r="F940" s="14"/>
      <c r="G940" s="1"/>
      <c r="H940" s="1"/>
      <c r="I940" s="1"/>
      <c r="J940" s="1"/>
      <c r="K940" s="1"/>
      <c r="L940" s="1"/>
      <c r="M940" s="1"/>
      <c r="N940" s="1"/>
    </row>
    <row r="941" spans="1:14" ht="18.75" customHeight="1">
      <c r="A941" s="13"/>
      <c r="B941" s="13"/>
      <c r="C941" s="32"/>
      <c r="D941" s="13"/>
      <c r="E941" s="14"/>
      <c r="F941" s="14"/>
      <c r="G941" s="1"/>
      <c r="H941" s="1"/>
      <c r="I941" s="1"/>
      <c r="J941" s="1"/>
      <c r="K941" s="1"/>
      <c r="L941" s="1"/>
      <c r="M941" s="1"/>
      <c r="N941" s="1"/>
    </row>
    <row r="942" spans="1:14" ht="18.75" customHeight="1">
      <c r="A942" s="13"/>
      <c r="B942" s="13"/>
      <c r="C942" s="32"/>
      <c r="D942" s="13"/>
      <c r="E942" s="14"/>
      <c r="F942" s="14"/>
      <c r="G942" s="1"/>
      <c r="H942" s="1"/>
      <c r="I942" s="1"/>
      <c r="J942" s="1"/>
      <c r="K942" s="1"/>
      <c r="L942" s="1"/>
      <c r="M942" s="1"/>
      <c r="N942" s="1"/>
    </row>
    <row r="943" spans="1:14" ht="18.75" customHeight="1">
      <c r="A943" s="13"/>
      <c r="B943" s="13"/>
      <c r="C943" s="32"/>
      <c r="D943" s="13"/>
      <c r="E943" s="14"/>
      <c r="F943" s="14"/>
      <c r="G943" s="1"/>
      <c r="H943" s="1"/>
      <c r="I943" s="1"/>
      <c r="J943" s="1"/>
      <c r="K943" s="1"/>
      <c r="L943" s="1"/>
      <c r="M943" s="1"/>
      <c r="N943" s="1"/>
    </row>
    <row r="944" spans="1:14" ht="18.75" customHeight="1">
      <c r="A944" s="13"/>
      <c r="B944" s="13"/>
      <c r="C944" s="32"/>
      <c r="D944" s="13"/>
      <c r="E944" s="14"/>
      <c r="F944" s="14"/>
      <c r="G944" s="1"/>
      <c r="H944" s="1"/>
      <c r="I944" s="1"/>
      <c r="J944" s="1"/>
      <c r="K944" s="1"/>
      <c r="L944" s="1"/>
      <c r="M944" s="1"/>
      <c r="N944" s="1"/>
    </row>
    <row r="945" spans="1:14" ht="18.75" customHeight="1">
      <c r="A945" s="13"/>
      <c r="B945" s="13"/>
      <c r="C945" s="32"/>
      <c r="D945" s="13"/>
      <c r="E945" s="14"/>
      <c r="F945" s="14"/>
      <c r="G945" s="1"/>
      <c r="H945" s="1"/>
      <c r="I945" s="1"/>
      <c r="J945" s="1"/>
      <c r="K945" s="1"/>
      <c r="L945" s="1"/>
      <c r="M945" s="1"/>
      <c r="N945" s="1"/>
    </row>
    <row r="946" spans="1:14" ht="18.75" customHeight="1">
      <c r="A946" s="13"/>
      <c r="B946" s="13"/>
      <c r="C946" s="32"/>
      <c r="D946" s="13"/>
      <c r="E946" s="14"/>
      <c r="F946" s="14"/>
      <c r="G946" s="1"/>
      <c r="H946" s="1"/>
      <c r="I946" s="1"/>
      <c r="J946" s="1"/>
      <c r="K946" s="1"/>
      <c r="L946" s="1"/>
      <c r="M946" s="1"/>
      <c r="N946" s="1"/>
    </row>
    <row r="947" spans="1:14" ht="18.75" customHeight="1">
      <c r="A947" s="13"/>
      <c r="B947" s="13"/>
      <c r="C947" s="32"/>
      <c r="D947" s="13"/>
      <c r="E947" s="14"/>
      <c r="F947" s="14"/>
      <c r="G947" s="1"/>
      <c r="H947" s="1"/>
      <c r="I947" s="1"/>
      <c r="J947" s="1"/>
      <c r="K947" s="1"/>
      <c r="L947" s="1"/>
      <c r="M947" s="1"/>
      <c r="N947" s="1"/>
    </row>
    <row r="948" spans="1:14" ht="18.75" customHeight="1">
      <c r="A948" s="13"/>
      <c r="B948" s="13"/>
      <c r="C948" s="32"/>
      <c r="D948" s="13"/>
      <c r="E948" s="14"/>
      <c r="F948" s="14"/>
      <c r="G948" s="1"/>
      <c r="H948" s="1"/>
      <c r="I948" s="1"/>
      <c r="J948" s="1"/>
      <c r="K948" s="1"/>
      <c r="L948" s="1"/>
      <c r="M948" s="1"/>
      <c r="N948" s="1"/>
    </row>
    <row r="949" spans="1:14" ht="18.75" customHeight="1">
      <c r="A949" s="13"/>
      <c r="B949" s="13"/>
      <c r="C949" s="32"/>
      <c r="D949" s="13"/>
      <c r="E949" s="14"/>
      <c r="F949" s="14"/>
      <c r="G949" s="1"/>
      <c r="H949" s="1"/>
      <c r="I949" s="1"/>
      <c r="J949" s="1"/>
      <c r="K949" s="1"/>
      <c r="L949" s="1"/>
      <c r="M949" s="1"/>
      <c r="N949" s="1"/>
    </row>
    <row r="950" spans="1:14" ht="18.75" customHeight="1">
      <c r="A950" s="13"/>
      <c r="B950" s="13"/>
      <c r="C950" s="32"/>
      <c r="D950" s="13"/>
      <c r="E950" s="14"/>
      <c r="F950" s="14"/>
      <c r="G950" s="1"/>
      <c r="H950" s="1"/>
      <c r="I950" s="1"/>
      <c r="J950" s="1"/>
      <c r="K950" s="1"/>
      <c r="L950" s="1"/>
      <c r="M950" s="1"/>
      <c r="N950" s="1"/>
    </row>
    <row r="951" spans="1:14" ht="18.75" customHeight="1">
      <c r="A951" s="13"/>
      <c r="B951" s="13"/>
      <c r="C951" s="32"/>
      <c r="D951" s="13"/>
      <c r="E951" s="14"/>
      <c r="F951" s="14"/>
      <c r="G951" s="1"/>
      <c r="H951" s="1"/>
      <c r="I951" s="1"/>
      <c r="J951" s="1"/>
      <c r="K951" s="1"/>
      <c r="L951" s="1"/>
      <c r="M951" s="1"/>
      <c r="N951" s="1"/>
    </row>
    <row r="952" spans="1:14" ht="18.75" customHeight="1">
      <c r="A952" s="13"/>
      <c r="B952" s="13"/>
      <c r="C952" s="32"/>
      <c r="D952" s="13"/>
      <c r="E952" s="14"/>
      <c r="F952" s="14"/>
      <c r="G952" s="1"/>
      <c r="H952" s="1"/>
      <c r="I952" s="1"/>
      <c r="J952" s="1"/>
      <c r="K952" s="1"/>
      <c r="L952" s="1"/>
      <c r="M952" s="1"/>
      <c r="N952" s="1"/>
    </row>
    <row r="953" spans="1:14" ht="18.75" customHeight="1">
      <c r="A953" s="13"/>
      <c r="B953" s="13"/>
      <c r="C953" s="32"/>
      <c r="D953" s="13"/>
      <c r="E953" s="14"/>
      <c r="F953" s="14"/>
      <c r="G953" s="1"/>
      <c r="H953" s="1"/>
      <c r="I953" s="1"/>
      <c r="J953" s="1"/>
      <c r="K953" s="1"/>
      <c r="L953" s="1"/>
      <c r="M953" s="1"/>
      <c r="N953" s="1"/>
    </row>
    <row r="954" spans="1:14" ht="18.75" customHeight="1">
      <c r="A954" s="13"/>
      <c r="B954" s="13"/>
      <c r="C954" s="32"/>
      <c r="D954" s="13"/>
      <c r="E954" s="14"/>
      <c r="F954" s="14"/>
      <c r="G954" s="1"/>
      <c r="H954" s="1"/>
      <c r="I954" s="1"/>
      <c r="J954" s="1"/>
      <c r="K954" s="1"/>
      <c r="L954" s="1"/>
      <c r="M954" s="1"/>
      <c r="N954" s="1"/>
    </row>
    <row r="955" spans="1:14" ht="18.75" customHeight="1">
      <c r="A955" s="13"/>
      <c r="B955" s="13"/>
      <c r="C955" s="32"/>
      <c r="D955" s="13"/>
      <c r="E955" s="14"/>
      <c r="F955" s="14"/>
      <c r="G955" s="1"/>
      <c r="H955" s="1"/>
      <c r="I955" s="1"/>
      <c r="J955" s="1"/>
      <c r="K955" s="1"/>
      <c r="L955" s="1"/>
      <c r="M955" s="1"/>
      <c r="N955" s="1"/>
    </row>
    <row r="956" spans="1:14" ht="18.75" customHeight="1">
      <c r="A956" s="13"/>
      <c r="B956" s="13"/>
      <c r="C956" s="32"/>
      <c r="D956" s="13"/>
      <c r="E956" s="14"/>
      <c r="F956" s="14"/>
      <c r="G956" s="1"/>
      <c r="H956" s="1"/>
      <c r="I956" s="1"/>
      <c r="J956" s="1"/>
      <c r="K956" s="1"/>
      <c r="L956" s="1"/>
      <c r="M956" s="1"/>
      <c r="N956" s="1"/>
    </row>
    <row r="957" spans="1:14" ht="18.75" customHeight="1">
      <c r="A957" s="13"/>
      <c r="B957" s="13"/>
      <c r="C957" s="32"/>
      <c r="D957" s="13"/>
      <c r="E957" s="14"/>
      <c r="F957" s="14"/>
      <c r="G957" s="1"/>
      <c r="H957" s="1"/>
      <c r="I957" s="1"/>
      <c r="J957" s="1"/>
      <c r="K957" s="1"/>
      <c r="L957" s="1"/>
      <c r="M957" s="1"/>
      <c r="N957" s="1"/>
    </row>
    <row r="958" spans="1:14" ht="18.75" customHeight="1">
      <c r="A958" s="13"/>
      <c r="B958" s="13"/>
      <c r="C958" s="32"/>
      <c r="D958" s="13"/>
      <c r="E958" s="14"/>
      <c r="F958" s="14"/>
      <c r="G958" s="1"/>
      <c r="H958" s="1"/>
      <c r="I958" s="1"/>
      <c r="J958" s="1"/>
      <c r="K958" s="1"/>
      <c r="L958" s="1"/>
      <c r="M958" s="1"/>
      <c r="N958" s="1"/>
    </row>
    <row r="959" spans="1:14" ht="18.75" customHeight="1">
      <c r="A959" s="13"/>
      <c r="B959" s="13"/>
      <c r="C959" s="32"/>
      <c r="D959" s="13"/>
      <c r="E959" s="14"/>
      <c r="F959" s="14"/>
      <c r="G959" s="1"/>
      <c r="H959" s="1"/>
      <c r="I959" s="1"/>
      <c r="J959" s="1"/>
      <c r="K959" s="1"/>
      <c r="L959" s="1"/>
      <c r="M959" s="1"/>
      <c r="N959" s="1"/>
    </row>
    <row r="960" spans="1:14" ht="18.75" customHeight="1">
      <c r="A960" s="13"/>
      <c r="B960" s="13"/>
      <c r="C960" s="32"/>
      <c r="D960" s="13"/>
      <c r="E960" s="14"/>
      <c r="F960" s="14"/>
      <c r="G960" s="1"/>
      <c r="H960" s="1"/>
      <c r="I960" s="1"/>
      <c r="J960" s="1"/>
      <c r="K960" s="1"/>
      <c r="L960" s="1"/>
      <c r="M960" s="1"/>
      <c r="N960" s="1"/>
    </row>
    <row r="961" spans="1:14" ht="18.75" customHeight="1">
      <c r="A961" s="13"/>
      <c r="B961" s="13"/>
      <c r="C961" s="32"/>
      <c r="D961" s="13"/>
      <c r="E961" s="14"/>
      <c r="F961" s="14"/>
      <c r="G961" s="1"/>
      <c r="H961" s="1"/>
      <c r="I961" s="1"/>
      <c r="J961" s="1"/>
      <c r="K961" s="1"/>
      <c r="L961" s="1"/>
      <c r="M961" s="1"/>
      <c r="N961" s="1"/>
    </row>
    <row r="962" spans="1:14" ht="18.75" customHeight="1">
      <c r="A962" s="13"/>
      <c r="B962" s="13"/>
      <c r="C962" s="32"/>
      <c r="D962" s="13"/>
      <c r="E962" s="14"/>
      <c r="F962" s="14"/>
      <c r="G962" s="1"/>
      <c r="H962" s="1"/>
      <c r="I962" s="1"/>
      <c r="J962" s="1"/>
      <c r="K962" s="1"/>
      <c r="L962" s="1"/>
      <c r="M962" s="1"/>
      <c r="N962" s="1"/>
    </row>
    <row r="963" spans="1:14" ht="18.75" customHeight="1">
      <c r="A963" s="13"/>
      <c r="B963" s="13"/>
      <c r="C963" s="32"/>
      <c r="D963" s="13"/>
      <c r="E963" s="14"/>
      <c r="F963" s="14"/>
      <c r="G963" s="1"/>
      <c r="H963" s="1"/>
      <c r="I963" s="1"/>
      <c r="J963" s="1"/>
      <c r="K963" s="1"/>
      <c r="L963" s="1"/>
      <c r="M963" s="1"/>
      <c r="N963" s="1"/>
    </row>
    <row r="964" spans="1:14" ht="18.75" customHeight="1">
      <c r="A964" s="13"/>
      <c r="B964" s="13"/>
      <c r="C964" s="32"/>
      <c r="D964" s="13"/>
      <c r="E964" s="14"/>
      <c r="F964" s="14"/>
      <c r="G964" s="1"/>
      <c r="H964" s="1"/>
      <c r="I964" s="1"/>
      <c r="J964" s="1"/>
      <c r="K964" s="1"/>
      <c r="L964" s="1"/>
      <c r="M964" s="1"/>
      <c r="N964" s="1"/>
    </row>
    <row r="965" spans="1:14" ht="18.75" customHeight="1">
      <c r="A965" s="13"/>
      <c r="B965" s="13"/>
      <c r="C965" s="32"/>
      <c r="D965" s="13"/>
      <c r="E965" s="14"/>
      <c r="F965" s="14"/>
      <c r="G965" s="1"/>
      <c r="H965" s="1"/>
      <c r="I965" s="1"/>
      <c r="J965" s="1"/>
      <c r="K965" s="1"/>
      <c r="L965" s="1"/>
      <c r="M965" s="1"/>
      <c r="N965" s="1"/>
    </row>
    <row r="966" spans="1:14" ht="18.75" customHeight="1">
      <c r="A966" s="13"/>
      <c r="B966" s="13"/>
      <c r="C966" s="32"/>
      <c r="D966" s="13"/>
      <c r="E966" s="14"/>
      <c r="F966" s="14"/>
      <c r="G966" s="1"/>
      <c r="H966" s="1"/>
      <c r="I966" s="1"/>
      <c r="J966" s="1"/>
      <c r="K966" s="1"/>
      <c r="L966" s="1"/>
      <c r="M966" s="1"/>
      <c r="N966" s="1"/>
    </row>
    <row r="967" spans="1:14" ht="18.75" customHeight="1">
      <c r="A967" s="13"/>
      <c r="B967" s="13"/>
      <c r="C967" s="32"/>
      <c r="D967" s="13"/>
      <c r="E967" s="14"/>
      <c r="F967" s="14"/>
      <c r="G967" s="1"/>
      <c r="H967" s="1"/>
      <c r="I967" s="1"/>
      <c r="J967" s="1"/>
      <c r="K967" s="1"/>
      <c r="L967" s="1"/>
      <c r="M967" s="1"/>
      <c r="N967" s="1"/>
    </row>
    <row r="968" spans="1:14" ht="18.75" customHeight="1">
      <c r="A968" s="13"/>
      <c r="B968" s="13"/>
      <c r="C968" s="32"/>
      <c r="D968" s="13"/>
      <c r="E968" s="14"/>
      <c r="F968" s="14"/>
      <c r="G968" s="1"/>
      <c r="H968" s="1"/>
      <c r="I968" s="1"/>
      <c r="J968" s="1"/>
      <c r="K968" s="1"/>
      <c r="L968" s="1"/>
      <c r="M968" s="1"/>
      <c r="N968" s="1"/>
    </row>
    <row r="969" spans="1:14" ht="18.75" customHeight="1">
      <c r="A969" s="13"/>
      <c r="B969" s="13"/>
      <c r="C969" s="32"/>
      <c r="D969" s="13"/>
      <c r="E969" s="14"/>
      <c r="F969" s="14"/>
      <c r="G969" s="1"/>
      <c r="H969" s="1"/>
      <c r="I969" s="1"/>
      <c r="J969" s="1"/>
      <c r="K969" s="1"/>
      <c r="L969" s="1"/>
      <c r="M969" s="1"/>
      <c r="N969" s="1"/>
    </row>
    <row r="970" spans="1:14" ht="18.75" customHeight="1">
      <c r="A970" s="13"/>
      <c r="B970" s="13"/>
      <c r="C970" s="32"/>
      <c r="D970" s="13"/>
      <c r="E970" s="14"/>
      <c r="F970" s="14"/>
      <c r="G970" s="1"/>
      <c r="H970" s="1"/>
      <c r="I970" s="1"/>
      <c r="J970" s="1"/>
      <c r="K970" s="1"/>
      <c r="L970" s="1"/>
      <c r="M970" s="1"/>
      <c r="N970" s="1"/>
    </row>
    <row r="971" spans="1:14" ht="18.75" customHeight="1">
      <c r="A971" s="13"/>
      <c r="B971" s="13"/>
      <c r="C971" s="32"/>
      <c r="D971" s="13"/>
      <c r="E971" s="14"/>
      <c r="F971" s="14"/>
      <c r="G971" s="1"/>
      <c r="H971" s="1"/>
      <c r="I971" s="1"/>
      <c r="J971" s="1"/>
      <c r="K971" s="1"/>
      <c r="L971" s="1"/>
      <c r="M971" s="1"/>
      <c r="N971" s="1"/>
    </row>
    <row r="972" spans="1:14" ht="18.75" customHeight="1">
      <c r="A972" s="13"/>
      <c r="B972" s="13"/>
      <c r="C972" s="32"/>
      <c r="D972" s="13"/>
      <c r="E972" s="14"/>
      <c r="F972" s="14"/>
      <c r="G972" s="1"/>
      <c r="H972" s="1"/>
      <c r="I972" s="1"/>
      <c r="J972" s="1"/>
      <c r="K972" s="1"/>
      <c r="L972" s="1"/>
      <c r="M972" s="1"/>
      <c r="N972" s="1"/>
    </row>
    <row r="973" spans="1:14" ht="18.75" customHeight="1">
      <c r="A973" s="13"/>
      <c r="B973" s="13"/>
      <c r="C973" s="32"/>
      <c r="D973" s="13"/>
      <c r="E973" s="14"/>
      <c r="F973" s="14"/>
      <c r="G973" s="1"/>
      <c r="H973" s="1"/>
      <c r="I973" s="1"/>
      <c r="J973" s="1"/>
      <c r="K973" s="1"/>
      <c r="L973" s="1"/>
      <c r="M973" s="1"/>
      <c r="N973" s="1"/>
    </row>
    <row r="974" spans="1:14" ht="18.75" customHeight="1">
      <c r="A974" s="13"/>
      <c r="B974" s="13"/>
      <c r="C974" s="32"/>
      <c r="D974" s="13"/>
      <c r="E974" s="14"/>
      <c r="F974" s="14"/>
      <c r="G974" s="1"/>
      <c r="H974" s="1"/>
      <c r="I974" s="1"/>
      <c r="J974" s="1"/>
      <c r="K974" s="1"/>
      <c r="L974" s="1"/>
      <c r="M974" s="1"/>
      <c r="N974" s="1"/>
    </row>
    <row r="975" spans="1:14" ht="18.75" customHeight="1">
      <c r="A975" s="13"/>
      <c r="B975" s="13"/>
      <c r="C975" s="32"/>
      <c r="D975" s="13"/>
      <c r="E975" s="14"/>
      <c r="F975" s="14"/>
      <c r="G975" s="1"/>
      <c r="H975" s="1"/>
      <c r="I975" s="1"/>
      <c r="J975" s="1"/>
      <c r="K975" s="1"/>
      <c r="L975" s="1"/>
      <c r="M975" s="1"/>
      <c r="N975" s="1"/>
    </row>
    <row r="976" spans="1:14" ht="18.75" customHeight="1">
      <c r="A976" s="13"/>
      <c r="B976" s="13"/>
      <c r="C976" s="32"/>
      <c r="D976" s="13"/>
      <c r="E976" s="14"/>
      <c r="F976" s="14"/>
      <c r="G976" s="1"/>
      <c r="H976" s="1"/>
      <c r="I976" s="1"/>
      <c r="J976" s="1"/>
      <c r="K976" s="1"/>
      <c r="L976" s="1"/>
      <c r="M976" s="1"/>
      <c r="N976" s="1"/>
    </row>
    <row r="977" spans="1:14" ht="18.75" customHeight="1">
      <c r="A977" s="13"/>
      <c r="B977" s="13"/>
      <c r="C977" s="32"/>
      <c r="D977" s="13"/>
      <c r="E977" s="14"/>
      <c r="F977" s="14"/>
      <c r="G977" s="1"/>
      <c r="H977" s="1"/>
      <c r="I977" s="1"/>
      <c r="J977" s="1"/>
      <c r="K977" s="1"/>
      <c r="L977" s="1"/>
      <c r="M977" s="1"/>
      <c r="N977" s="1"/>
    </row>
    <row r="978" spans="1:14" ht="18.75" customHeight="1">
      <c r="A978" s="13"/>
      <c r="B978" s="13"/>
      <c r="C978" s="32"/>
      <c r="D978" s="13"/>
      <c r="E978" s="14"/>
      <c r="F978" s="14"/>
      <c r="G978" s="1"/>
      <c r="H978" s="1"/>
      <c r="I978" s="1"/>
      <c r="J978" s="1"/>
      <c r="K978" s="1"/>
      <c r="L978" s="1"/>
      <c r="M978" s="1"/>
      <c r="N978" s="1"/>
    </row>
    <row r="979" spans="1:14" ht="18.75" customHeight="1">
      <c r="A979" s="13"/>
      <c r="B979" s="13"/>
      <c r="C979" s="32"/>
      <c r="D979" s="13"/>
      <c r="E979" s="14"/>
      <c r="F979" s="14"/>
      <c r="G979" s="1"/>
      <c r="H979" s="1"/>
      <c r="I979" s="1"/>
      <c r="J979" s="1"/>
      <c r="K979" s="1"/>
      <c r="L979" s="1"/>
      <c r="M979" s="1"/>
      <c r="N979" s="1"/>
    </row>
    <row r="980" spans="1:14" ht="18.75" customHeight="1">
      <c r="A980" s="13"/>
      <c r="B980" s="13"/>
      <c r="C980" s="32"/>
      <c r="D980" s="13"/>
      <c r="E980" s="14"/>
      <c r="F980" s="14"/>
      <c r="G980" s="1"/>
      <c r="H980" s="1"/>
      <c r="I980" s="1"/>
      <c r="J980" s="1"/>
      <c r="K980" s="1"/>
      <c r="L980" s="1"/>
      <c r="M980" s="1"/>
      <c r="N980" s="1"/>
    </row>
    <row r="981" spans="1:14" ht="18.75" customHeight="1">
      <c r="A981" s="13"/>
      <c r="B981" s="13"/>
      <c r="C981" s="32"/>
      <c r="D981" s="13"/>
      <c r="E981" s="14"/>
      <c r="F981" s="14"/>
      <c r="G981" s="1"/>
      <c r="H981" s="1"/>
      <c r="I981" s="1"/>
      <c r="J981" s="1"/>
      <c r="K981" s="1"/>
      <c r="L981" s="1"/>
      <c r="M981" s="1"/>
      <c r="N981" s="1"/>
    </row>
    <row r="982" spans="1:14" ht="18.75" customHeight="1">
      <c r="A982" s="13"/>
      <c r="B982" s="13"/>
      <c r="C982" s="32"/>
      <c r="D982" s="13"/>
      <c r="E982" s="14"/>
      <c r="F982" s="14"/>
      <c r="G982" s="1"/>
      <c r="H982" s="1"/>
      <c r="I982" s="1"/>
      <c r="J982" s="1"/>
      <c r="K982" s="1"/>
      <c r="L982" s="1"/>
      <c r="M982" s="1"/>
      <c r="N982" s="1"/>
    </row>
    <row r="983" spans="1:14" ht="18.75" customHeight="1">
      <c r="A983" s="13"/>
      <c r="B983" s="13"/>
      <c r="C983" s="32"/>
      <c r="D983" s="13"/>
      <c r="E983" s="14"/>
      <c r="F983" s="14"/>
      <c r="G983" s="1"/>
      <c r="H983" s="1"/>
      <c r="I983" s="1"/>
      <c r="J983" s="1"/>
      <c r="K983" s="1"/>
      <c r="L983" s="1"/>
      <c r="M983" s="1"/>
      <c r="N983" s="1"/>
    </row>
    <row r="984" spans="1:14" ht="18.75" customHeight="1">
      <c r="A984" s="13"/>
      <c r="B984" s="13"/>
      <c r="C984" s="32"/>
      <c r="D984" s="13"/>
      <c r="E984" s="14"/>
      <c r="F984" s="14"/>
      <c r="G984" s="1"/>
      <c r="H984" s="1"/>
      <c r="I984" s="1"/>
      <c r="J984" s="1"/>
      <c r="K984" s="1"/>
      <c r="L984" s="1"/>
      <c r="M984" s="1"/>
      <c r="N984" s="1"/>
    </row>
    <row r="985" spans="1:14" ht="18.75" customHeight="1">
      <c r="A985" s="13"/>
      <c r="B985" s="13"/>
      <c r="C985" s="32"/>
      <c r="D985" s="13"/>
      <c r="E985" s="14"/>
      <c r="F985" s="14"/>
      <c r="G985" s="1"/>
      <c r="H985" s="1"/>
      <c r="I985" s="1"/>
      <c r="J985" s="1"/>
      <c r="K985" s="1"/>
      <c r="L985" s="1"/>
      <c r="M985" s="1"/>
      <c r="N985" s="1"/>
    </row>
    <row r="986" spans="1:14" ht="18.75" customHeight="1">
      <c r="A986" s="13"/>
      <c r="B986" s="13"/>
      <c r="C986" s="32"/>
      <c r="D986" s="13"/>
      <c r="E986" s="14"/>
      <c r="F986" s="14"/>
      <c r="G986" s="1"/>
      <c r="H986" s="1"/>
      <c r="I986" s="1"/>
      <c r="J986" s="1"/>
      <c r="K986" s="1"/>
      <c r="L986" s="1"/>
      <c r="M986" s="1"/>
      <c r="N986" s="1"/>
    </row>
    <row r="987" spans="1:14" ht="18.75" customHeight="1">
      <c r="A987" s="13"/>
      <c r="B987" s="13"/>
      <c r="C987" s="32"/>
      <c r="D987" s="13"/>
      <c r="E987" s="14"/>
      <c r="F987" s="14"/>
      <c r="G987" s="1"/>
      <c r="H987" s="1"/>
      <c r="I987" s="1"/>
      <c r="J987" s="1"/>
      <c r="K987" s="1"/>
      <c r="L987" s="1"/>
      <c r="M987" s="1"/>
      <c r="N987" s="1"/>
    </row>
    <row r="988" spans="1:14" ht="18.75" customHeight="1">
      <c r="A988" s="13"/>
      <c r="B988" s="13"/>
      <c r="C988" s="32"/>
      <c r="D988" s="13"/>
      <c r="E988" s="14"/>
      <c r="F988" s="14"/>
      <c r="G988" s="1"/>
      <c r="H988" s="1"/>
      <c r="I988" s="1"/>
      <c r="J988" s="1"/>
      <c r="K988" s="1"/>
      <c r="L988" s="1"/>
      <c r="M988" s="1"/>
      <c r="N988" s="1"/>
    </row>
    <row r="989" spans="1:14" ht="18.75" customHeight="1">
      <c r="A989" s="13"/>
      <c r="B989" s="13"/>
      <c r="C989" s="32"/>
      <c r="D989" s="13"/>
      <c r="E989" s="14"/>
      <c r="F989" s="14"/>
      <c r="G989" s="1"/>
      <c r="H989" s="1"/>
      <c r="I989" s="1"/>
      <c r="J989" s="1"/>
      <c r="K989" s="1"/>
      <c r="L989" s="1"/>
      <c r="M989" s="1"/>
      <c r="N989" s="1"/>
    </row>
    <row r="990" spans="1:14" ht="18.75" customHeight="1">
      <c r="A990" s="13"/>
      <c r="B990" s="13"/>
      <c r="C990" s="32"/>
      <c r="D990" s="13"/>
      <c r="E990" s="14"/>
      <c r="F990" s="14"/>
      <c r="G990" s="1"/>
      <c r="H990" s="1"/>
      <c r="I990" s="1"/>
      <c r="J990" s="1"/>
      <c r="K990" s="1"/>
      <c r="L990" s="1"/>
      <c r="M990" s="1"/>
      <c r="N990" s="1"/>
    </row>
    <row r="991" spans="1:14" ht="18.75" customHeight="1">
      <c r="A991" s="13"/>
      <c r="B991" s="13"/>
      <c r="C991" s="32"/>
      <c r="D991" s="13"/>
      <c r="E991" s="14"/>
      <c r="F991" s="14"/>
      <c r="G991" s="1"/>
      <c r="H991" s="1"/>
      <c r="I991" s="1"/>
      <c r="J991" s="1"/>
      <c r="K991" s="1"/>
      <c r="L991" s="1"/>
      <c r="M991" s="1"/>
      <c r="N991" s="1"/>
    </row>
    <row r="992" spans="1:14" ht="18.75" customHeight="1">
      <c r="A992" s="13"/>
      <c r="B992" s="13"/>
      <c r="C992" s="32"/>
      <c r="D992" s="13"/>
      <c r="E992" s="14"/>
      <c r="F992" s="14"/>
      <c r="G992" s="1"/>
      <c r="H992" s="1"/>
      <c r="I992" s="1"/>
      <c r="J992" s="1"/>
      <c r="K992" s="1"/>
      <c r="L992" s="1"/>
      <c r="M992" s="1"/>
      <c r="N992" s="1"/>
    </row>
    <row r="993" spans="1:14" ht="18.75" customHeight="1">
      <c r="A993" s="13"/>
      <c r="B993" s="13"/>
      <c r="C993" s="32"/>
      <c r="D993" s="13"/>
      <c r="E993" s="14"/>
      <c r="F993" s="14"/>
      <c r="G993" s="1"/>
      <c r="H993" s="1"/>
      <c r="I993" s="1"/>
      <c r="J993" s="1"/>
      <c r="K993" s="1"/>
      <c r="L993" s="1"/>
      <c r="M993" s="1"/>
      <c r="N993" s="1"/>
    </row>
    <row r="994" spans="1:14" ht="18.75" customHeight="1">
      <c r="A994" s="13"/>
      <c r="B994" s="13"/>
      <c r="C994" s="32"/>
      <c r="D994" s="13"/>
      <c r="E994" s="14"/>
      <c r="F994" s="14"/>
      <c r="G994" s="1"/>
      <c r="H994" s="1"/>
      <c r="I994" s="1"/>
      <c r="J994" s="1"/>
      <c r="K994" s="1"/>
      <c r="L994" s="1"/>
      <c r="M994" s="1"/>
      <c r="N994" s="1"/>
    </row>
    <row r="995" spans="1:14" ht="18.75" customHeight="1">
      <c r="A995" s="13"/>
      <c r="B995" s="13"/>
      <c r="C995" s="32"/>
      <c r="D995" s="13"/>
      <c r="E995" s="14"/>
      <c r="F995" s="14"/>
      <c r="G995" s="1"/>
      <c r="H995" s="1"/>
      <c r="I995" s="1"/>
      <c r="J995" s="1"/>
      <c r="K995" s="1"/>
      <c r="L995" s="1"/>
      <c r="M995" s="1"/>
      <c r="N995" s="1"/>
    </row>
    <row r="996" spans="1:14" ht="18.75" customHeight="1">
      <c r="A996" s="13"/>
      <c r="B996" s="13"/>
      <c r="C996" s="32"/>
      <c r="D996" s="13"/>
      <c r="E996" s="14"/>
      <c r="F996" s="14"/>
      <c r="G996" s="1"/>
      <c r="H996" s="1"/>
      <c r="I996" s="1"/>
      <c r="J996" s="1"/>
      <c r="K996" s="1"/>
      <c r="L996" s="1"/>
      <c r="M996" s="1"/>
      <c r="N996" s="1"/>
    </row>
    <row r="997" spans="1:14" ht="18.75" customHeight="1">
      <c r="A997" s="13"/>
      <c r="B997" s="13"/>
      <c r="C997" s="32"/>
      <c r="D997" s="13"/>
      <c r="E997" s="14"/>
      <c r="F997" s="14"/>
      <c r="G997" s="1"/>
      <c r="H997" s="1"/>
      <c r="I997" s="1"/>
      <c r="J997" s="1"/>
      <c r="K997" s="1"/>
      <c r="L997" s="1"/>
      <c r="M997" s="1"/>
      <c r="N997" s="1"/>
    </row>
    <row r="998" spans="1:14" ht="18.75" customHeight="1">
      <c r="A998" s="13"/>
      <c r="B998" s="13"/>
      <c r="C998" s="32"/>
      <c r="D998" s="13"/>
      <c r="E998" s="14"/>
      <c r="F998" s="14"/>
      <c r="G998" s="1"/>
      <c r="H998" s="1"/>
      <c r="I998" s="1"/>
      <c r="J998" s="1"/>
      <c r="K998" s="1"/>
      <c r="L998" s="1"/>
      <c r="M998" s="1"/>
      <c r="N998" s="1"/>
    </row>
    <row r="999" spans="1:14" ht="18.75" customHeight="1">
      <c r="A999" s="13"/>
      <c r="B999" s="13"/>
      <c r="C999" s="32"/>
      <c r="D999" s="13"/>
      <c r="E999" s="14"/>
      <c r="F999" s="14"/>
      <c r="G999" s="1"/>
      <c r="H999" s="1"/>
      <c r="I999" s="1"/>
      <c r="J999" s="1"/>
      <c r="K999" s="1"/>
      <c r="L999" s="1"/>
      <c r="M999" s="1"/>
      <c r="N999" s="1"/>
    </row>
    <row r="1000" spans="1:14" ht="18.75" customHeight="1">
      <c r="A1000" s="13"/>
      <c r="B1000" s="13"/>
      <c r="C1000" s="32"/>
      <c r="D1000" s="13"/>
      <c r="E1000" s="14"/>
      <c r="F1000" s="14"/>
      <c r="G1000" s="1"/>
      <c r="H1000" s="1"/>
      <c r="I1000" s="1"/>
      <c r="J1000" s="1"/>
      <c r="K1000" s="1"/>
      <c r="L1000" s="1"/>
      <c r="M1000" s="1"/>
      <c r="N1000" s="1"/>
    </row>
    <row r="1001" spans="1:14" ht="18.75" customHeight="1">
      <c r="A1001" s="13"/>
      <c r="B1001" s="13"/>
      <c r="C1001" s="32"/>
      <c r="D1001" s="13"/>
      <c r="E1001" s="14"/>
      <c r="F1001" s="14"/>
      <c r="G1001" s="1"/>
      <c r="H1001" s="1"/>
      <c r="I1001" s="1"/>
      <c r="J1001" s="1"/>
      <c r="K1001" s="1"/>
      <c r="L1001" s="1"/>
      <c r="M1001" s="1"/>
      <c r="N1001" s="1"/>
    </row>
    <row r="1002" spans="1:14" ht="18.75" customHeight="1">
      <c r="A1002" s="13"/>
      <c r="B1002" s="13"/>
      <c r="C1002" s="32"/>
      <c r="D1002" s="13"/>
      <c r="E1002" s="14"/>
      <c r="F1002" s="14"/>
      <c r="G1002" s="1"/>
      <c r="H1002" s="1"/>
      <c r="I1002" s="1"/>
      <c r="J1002" s="1"/>
      <c r="K1002" s="1"/>
      <c r="L1002" s="1"/>
      <c r="M1002" s="1"/>
      <c r="N1002" s="1"/>
    </row>
    <row r="1003" spans="1:14" ht="18.75" customHeight="1">
      <c r="A1003" s="13"/>
      <c r="B1003" s="13"/>
      <c r="C1003" s="32"/>
      <c r="D1003" s="13"/>
      <c r="E1003" s="14"/>
      <c r="F1003" s="14"/>
      <c r="G1003" s="1"/>
      <c r="H1003" s="1"/>
      <c r="I1003" s="1"/>
      <c r="J1003" s="1"/>
      <c r="K1003" s="1"/>
      <c r="L1003" s="1"/>
      <c r="M1003" s="1"/>
      <c r="N1003" s="1"/>
    </row>
    <row r="1004" spans="1:14" ht="18.75" customHeight="1">
      <c r="A1004" s="13"/>
      <c r="B1004" s="13"/>
      <c r="C1004" s="32"/>
      <c r="D1004" s="13"/>
      <c r="E1004" s="14"/>
      <c r="F1004" s="14"/>
      <c r="G1004" s="1"/>
      <c r="H1004" s="1"/>
      <c r="I1004" s="1"/>
      <c r="J1004" s="1"/>
      <c r="K1004" s="1"/>
      <c r="L1004" s="1"/>
      <c r="M1004" s="1"/>
      <c r="N1004" s="1"/>
    </row>
    <row r="1005" spans="1:14" ht="18.75" customHeight="1">
      <c r="A1005" s="13"/>
      <c r="B1005" s="13"/>
      <c r="C1005" s="32"/>
      <c r="D1005" s="13"/>
      <c r="E1005" s="14"/>
      <c r="F1005" s="14"/>
      <c r="G1005" s="1"/>
      <c r="H1005" s="1"/>
      <c r="I1005" s="1"/>
      <c r="J1005" s="1"/>
      <c r="K1005" s="1"/>
      <c r="L1005" s="1"/>
      <c r="M1005" s="1"/>
      <c r="N1005" s="1"/>
    </row>
    <row r="1006" spans="1:14" ht="18.75" customHeight="1">
      <c r="A1006" s="13"/>
      <c r="B1006" s="13"/>
      <c r="C1006" s="32"/>
      <c r="D1006" s="13"/>
      <c r="E1006" s="14"/>
      <c r="F1006" s="14"/>
      <c r="G1006" s="1"/>
      <c r="H1006" s="1"/>
      <c r="I1006" s="1"/>
      <c r="J1006" s="1"/>
      <c r="K1006" s="1"/>
      <c r="L1006" s="1"/>
      <c r="M1006" s="1"/>
      <c r="N1006" s="1"/>
    </row>
    <row r="1007" spans="1:14" ht="18.75" customHeight="1">
      <c r="A1007" s="13"/>
      <c r="B1007" s="13"/>
      <c r="C1007" s="32"/>
      <c r="D1007" s="13"/>
      <c r="E1007" s="14"/>
      <c r="F1007" s="14"/>
      <c r="G1007" s="1"/>
      <c r="H1007" s="1"/>
      <c r="I1007" s="1"/>
      <c r="J1007" s="1"/>
      <c r="K1007" s="1"/>
      <c r="L1007" s="1"/>
      <c r="M1007" s="1"/>
      <c r="N1007" s="1"/>
    </row>
    <row r="1008" spans="1:14" ht="18.75" customHeight="1">
      <c r="A1008" s="13"/>
      <c r="B1008" s="13"/>
      <c r="C1008" s="32"/>
      <c r="D1008" s="13"/>
      <c r="E1008" s="14"/>
      <c r="F1008" s="14"/>
      <c r="G1008" s="1"/>
      <c r="H1008" s="1"/>
      <c r="I1008" s="1"/>
      <c r="J1008" s="1"/>
      <c r="K1008" s="1"/>
      <c r="L1008" s="1"/>
      <c r="M1008" s="1"/>
      <c r="N1008" s="1"/>
    </row>
    <row r="1009" spans="1:14" ht="18.75" customHeight="1">
      <c r="A1009" s="13"/>
      <c r="B1009" s="13"/>
      <c r="C1009" s="32"/>
      <c r="D1009" s="13"/>
      <c r="E1009" s="14"/>
      <c r="F1009" s="14"/>
      <c r="G1009" s="1"/>
      <c r="H1009" s="1"/>
      <c r="I1009" s="1"/>
      <c r="J1009" s="1"/>
      <c r="K1009" s="1"/>
      <c r="L1009" s="1"/>
      <c r="M1009" s="1"/>
      <c r="N1009" s="1"/>
    </row>
    <row r="1010" spans="1:14" ht="18.75" customHeight="1">
      <c r="A1010" s="13"/>
      <c r="B1010" s="13"/>
      <c r="C1010" s="32"/>
      <c r="D1010" s="13"/>
      <c r="E1010" s="14"/>
      <c r="F1010" s="14"/>
      <c r="G1010" s="1"/>
      <c r="H1010" s="1"/>
      <c r="I1010" s="1"/>
      <c r="J1010" s="1"/>
      <c r="K1010" s="1"/>
      <c r="L1010" s="1"/>
      <c r="M1010" s="1"/>
      <c r="N1010" s="1"/>
    </row>
    <row r="1011" spans="1:14" ht="18.75" customHeight="1">
      <c r="A1011" s="13"/>
      <c r="B1011" s="13"/>
      <c r="C1011" s="32"/>
      <c r="D1011" s="13"/>
      <c r="E1011" s="14"/>
      <c r="F1011" s="14"/>
      <c r="G1011" s="1"/>
      <c r="H1011" s="1"/>
      <c r="I1011" s="1"/>
      <c r="J1011" s="1"/>
      <c r="K1011" s="1"/>
      <c r="L1011" s="1"/>
      <c r="M1011" s="1"/>
      <c r="N1011" s="1"/>
    </row>
    <row r="1012" spans="1:14" ht="18.75" customHeight="1">
      <c r="A1012" s="13"/>
      <c r="B1012" s="13"/>
      <c r="C1012" s="32"/>
      <c r="D1012" s="13"/>
      <c r="E1012" s="14"/>
      <c r="F1012" s="14"/>
      <c r="G1012" s="1"/>
      <c r="H1012" s="1"/>
      <c r="I1012" s="1"/>
      <c r="J1012" s="1"/>
      <c r="K1012" s="1"/>
      <c r="L1012" s="1"/>
      <c r="M1012" s="1"/>
      <c r="N1012" s="1"/>
    </row>
    <row r="1013" spans="1:14" ht="18.75" customHeight="1">
      <c r="A1013" s="13"/>
      <c r="B1013" s="13"/>
      <c r="C1013" s="32"/>
      <c r="D1013" s="13"/>
      <c r="E1013" s="14"/>
      <c r="F1013" s="14"/>
      <c r="G1013" s="1"/>
      <c r="H1013" s="1"/>
      <c r="I1013" s="1"/>
      <c r="J1013" s="1"/>
      <c r="K1013" s="1"/>
      <c r="L1013" s="1"/>
      <c r="M1013" s="1"/>
      <c r="N1013" s="1"/>
    </row>
    <row r="1014" spans="1:14" ht="18.75" customHeight="1">
      <c r="A1014" s="13"/>
      <c r="B1014" s="13"/>
      <c r="C1014" s="32"/>
      <c r="D1014" s="13"/>
      <c r="E1014" s="14"/>
      <c r="F1014" s="14"/>
      <c r="G1014" s="1"/>
      <c r="H1014" s="1"/>
      <c r="I1014" s="1"/>
      <c r="J1014" s="1"/>
      <c r="K1014" s="1"/>
      <c r="L1014" s="1"/>
      <c r="M1014" s="1"/>
      <c r="N1014" s="1"/>
    </row>
    <row r="1015" spans="1:14" ht="18.75" customHeight="1">
      <c r="A1015" s="13"/>
      <c r="B1015" s="13"/>
      <c r="C1015" s="32"/>
      <c r="D1015" s="13"/>
      <c r="E1015" s="14"/>
      <c r="F1015" s="14"/>
      <c r="G1015" s="1"/>
      <c r="H1015" s="1"/>
      <c r="I1015" s="1"/>
      <c r="J1015" s="1"/>
      <c r="K1015" s="1"/>
      <c r="L1015" s="1"/>
      <c r="M1015" s="1"/>
      <c r="N1015" s="1"/>
    </row>
    <row r="1016" spans="1:14" ht="18.75" customHeight="1">
      <c r="A1016" s="13"/>
      <c r="B1016" s="13"/>
      <c r="C1016" s="32"/>
      <c r="D1016" s="13"/>
      <c r="E1016" s="14"/>
      <c r="F1016" s="14"/>
      <c r="G1016" s="1"/>
      <c r="H1016" s="1"/>
      <c r="I1016" s="1"/>
      <c r="J1016" s="1"/>
      <c r="K1016" s="1"/>
      <c r="L1016" s="1"/>
      <c r="M1016" s="1"/>
      <c r="N1016" s="1"/>
    </row>
    <row r="1017" spans="1:14" ht="18.75" customHeight="1">
      <c r="A1017" s="13"/>
      <c r="B1017" s="13"/>
      <c r="C1017" s="32"/>
      <c r="D1017" s="13"/>
      <c r="E1017" s="14"/>
      <c r="F1017" s="14"/>
      <c r="G1017" s="1"/>
      <c r="H1017" s="1"/>
      <c r="I1017" s="1"/>
      <c r="J1017" s="1"/>
      <c r="K1017" s="1"/>
      <c r="L1017" s="1"/>
      <c r="M1017" s="1"/>
      <c r="N1017" s="1"/>
    </row>
    <row r="1018" spans="1:14" ht="18.75" customHeight="1">
      <c r="A1018" s="13"/>
      <c r="B1018" s="13"/>
      <c r="C1018" s="32"/>
      <c r="D1018" s="13"/>
      <c r="E1018" s="14"/>
      <c r="F1018" s="14"/>
      <c r="G1018" s="1"/>
      <c r="H1018" s="1"/>
      <c r="I1018" s="1"/>
      <c r="J1018" s="1"/>
      <c r="K1018" s="1"/>
      <c r="L1018" s="1"/>
      <c r="M1018" s="1"/>
      <c r="N1018" s="1"/>
    </row>
    <row r="1019" spans="1:14" ht="18.75" customHeight="1">
      <c r="A1019" s="13"/>
      <c r="B1019" s="13"/>
      <c r="C1019" s="32"/>
      <c r="D1019" s="13"/>
      <c r="E1019" s="14"/>
      <c r="F1019" s="14"/>
      <c r="G1019" s="1"/>
      <c r="H1019" s="1"/>
      <c r="I1019" s="1"/>
      <c r="J1019" s="1"/>
      <c r="K1019" s="1"/>
      <c r="L1019" s="1"/>
      <c r="M1019" s="1"/>
      <c r="N1019" s="1"/>
    </row>
    <row r="1020" spans="1:14" ht="18.75" customHeight="1">
      <c r="A1020" s="13"/>
      <c r="B1020" s="13"/>
      <c r="C1020" s="32"/>
      <c r="D1020" s="13"/>
      <c r="E1020" s="14"/>
      <c r="F1020" s="14"/>
      <c r="G1020" s="1"/>
      <c r="H1020" s="1"/>
      <c r="I1020" s="1"/>
      <c r="J1020" s="1"/>
      <c r="K1020" s="1"/>
      <c r="L1020" s="1"/>
      <c r="M1020" s="1"/>
      <c r="N1020" s="1"/>
    </row>
    <row r="1021" spans="1:14" ht="18.75" customHeight="1">
      <c r="A1021" s="13"/>
      <c r="B1021" s="13"/>
      <c r="C1021" s="32"/>
      <c r="D1021" s="13"/>
      <c r="E1021" s="14"/>
      <c r="F1021" s="14"/>
      <c r="G1021" s="1"/>
      <c r="H1021" s="1"/>
      <c r="I1021" s="1"/>
      <c r="J1021" s="1"/>
      <c r="K1021" s="1"/>
      <c r="L1021" s="1"/>
      <c r="M1021" s="1"/>
      <c r="N1021" s="1"/>
    </row>
    <row r="1022" spans="1:14" ht="18.75" customHeight="1">
      <c r="A1022" s="13"/>
      <c r="B1022" s="13"/>
      <c r="C1022" s="32"/>
      <c r="D1022" s="13"/>
      <c r="E1022" s="14"/>
      <c r="F1022" s="14"/>
      <c r="G1022" s="1"/>
      <c r="H1022" s="1"/>
      <c r="I1022" s="1"/>
      <c r="J1022" s="1"/>
      <c r="K1022" s="1"/>
      <c r="L1022" s="1"/>
      <c r="M1022" s="1"/>
      <c r="N1022" s="1"/>
    </row>
    <row r="1023" spans="1:14" ht="18.75" customHeight="1">
      <c r="A1023" s="13"/>
      <c r="B1023" s="13"/>
      <c r="C1023" s="32"/>
      <c r="D1023" s="13"/>
      <c r="E1023" s="14"/>
      <c r="F1023" s="14"/>
      <c r="G1023" s="1"/>
      <c r="H1023" s="1"/>
      <c r="I1023" s="1"/>
      <c r="J1023" s="1"/>
      <c r="K1023" s="1"/>
      <c r="L1023" s="1"/>
      <c r="M1023" s="1"/>
      <c r="N1023" s="1"/>
    </row>
    <row r="1024" spans="1:14" ht="18.75" customHeight="1">
      <c r="A1024" s="13"/>
      <c r="B1024" s="13"/>
      <c r="C1024" s="32"/>
      <c r="D1024" s="13"/>
      <c r="E1024" s="14"/>
      <c r="F1024" s="14"/>
      <c r="G1024" s="1"/>
      <c r="H1024" s="1"/>
      <c r="I1024" s="1"/>
      <c r="J1024" s="1"/>
      <c r="K1024" s="1"/>
      <c r="L1024" s="1"/>
      <c r="M1024" s="1"/>
      <c r="N1024" s="1"/>
    </row>
    <row r="1025" spans="1:14" ht="18.75" customHeight="1">
      <c r="A1025" s="13"/>
      <c r="B1025" s="13"/>
      <c r="C1025" s="32"/>
      <c r="D1025" s="13"/>
      <c r="E1025" s="14"/>
      <c r="F1025" s="14"/>
      <c r="G1025" s="1"/>
      <c r="H1025" s="1"/>
      <c r="I1025" s="1"/>
      <c r="J1025" s="1"/>
      <c r="K1025" s="1"/>
      <c r="L1025" s="1"/>
      <c r="M1025" s="1"/>
      <c r="N1025" s="1"/>
    </row>
    <row r="1026" spans="1:14" ht="18.75" customHeight="1">
      <c r="A1026" s="13"/>
      <c r="B1026" s="13"/>
      <c r="C1026" s="32"/>
      <c r="D1026" s="13"/>
      <c r="E1026" s="14"/>
      <c r="F1026" s="14"/>
      <c r="G1026" s="1"/>
      <c r="H1026" s="1"/>
      <c r="I1026" s="1"/>
      <c r="J1026" s="1"/>
      <c r="K1026" s="1"/>
      <c r="L1026" s="1"/>
      <c r="M1026" s="1"/>
      <c r="N1026" s="1"/>
    </row>
    <row r="1027" spans="1:14" ht="18.75" customHeight="1">
      <c r="A1027" s="13"/>
      <c r="B1027" s="13"/>
      <c r="C1027" s="32"/>
      <c r="D1027" s="13"/>
      <c r="E1027" s="14"/>
      <c r="F1027" s="14"/>
      <c r="G1027" s="1"/>
      <c r="H1027" s="1"/>
      <c r="I1027" s="1"/>
      <c r="J1027" s="1"/>
      <c r="K1027" s="1"/>
      <c r="L1027" s="1"/>
      <c r="M1027" s="1"/>
      <c r="N1027" s="1"/>
    </row>
    <row r="1028" spans="1:14" ht="18.75" customHeight="1">
      <c r="A1028" s="13"/>
      <c r="B1028" s="13"/>
      <c r="C1028" s="32"/>
      <c r="D1028" s="13"/>
      <c r="E1028" s="14"/>
      <c r="F1028" s="14"/>
      <c r="G1028" s="1"/>
      <c r="H1028" s="1"/>
      <c r="I1028" s="1"/>
      <c r="J1028" s="1"/>
      <c r="K1028" s="1"/>
      <c r="L1028" s="1"/>
      <c r="M1028" s="1"/>
      <c r="N1028" s="1"/>
    </row>
    <row r="1029" spans="1:14" ht="18.75" customHeight="1">
      <c r="A1029" s="13"/>
      <c r="B1029" s="13"/>
      <c r="C1029" s="32"/>
      <c r="D1029" s="13"/>
      <c r="E1029" s="14"/>
      <c r="F1029" s="14"/>
      <c r="G1029" s="1"/>
      <c r="H1029" s="1"/>
      <c r="I1029" s="1"/>
      <c r="J1029" s="1"/>
      <c r="K1029" s="1"/>
      <c r="L1029" s="1"/>
      <c r="M1029" s="1"/>
      <c r="N1029" s="1"/>
    </row>
    <row r="1030" spans="1:14" ht="18.75" customHeight="1">
      <c r="A1030" s="13"/>
      <c r="B1030" s="13"/>
      <c r="C1030" s="32"/>
      <c r="D1030" s="13"/>
      <c r="E1030" s="14"/>
      <c r="F1030" s="14"/>
      <c r="G1030" s="1"/>
      <c r="H1030" s="1"/>
      <c r="I1030" s="1"/>
      <c r="J1030" s="1"/>
      <c r="K1030" s="1"/>
      <c r="L1030" s="1"/>
      <c r="M1030" s="1"/>
      <c r="N1030" s="1"/>
    </row>
    <row r="1031" spans="1:14" ht="18.75" customHeight="1">
      <c r="A1031" s="13"/>
      <c r="B1031" s="13"/>
      <c r="C1031" s="32"/>
      <c r="D1031" s="13"/>
      <c r="E1031" s="14"/>
      <c r="F1031" s="14"/>
      <c r="G1031" s="1"/>
      <c r="H1031" s="1"/>
      <c r="I1031" s="1"/>
      <c r="J1031" s="1"/>
      <c r="K1031" s="1"/>
      <c r="L1031" s="1"/>
      <c r="M1031" s="1"/>
      <c r="N1031" s="1"/>
    </row>
    <row r="1032" spans="1:14" ht="18.75" customHeight="1">
      <c r="A1032" s="13"/>
      <c r="B1032" s="13"/>
      <c r="C1032" s="32"/>
      <c r="D1032" s="13"/>
      <c r="E1032" s="14"/>
      <c r="F1032" s="14"/>
      <c r="G1032" s="1"/>
      <c r="H1032" s="1"/>
      <c r="I1032" s="1"/>
      <c r="J1032" s="1"/>
      <c r="K1032" s="1"/>
      <c r="L1032" s="1"/>
      <c r="M1032" s="1"/>
      <c r="N1032" s="1"/>
    </row>
    <row r="1033" spans="1:14" ht="18.75" customHeight="1">
      <c r="A1033" s="13"/>
      <c r="B1033" s="13"/>
      <c r="C1033" s="32"/>
      <c r="D1033" s="13"/>
      <c r="E1033" s="14"/>
      <c r="F1033" s="14"/>
      <c r="G1033" s="1"/>
      <c r="H1033" s="1"/>
      <c r="I1033" s="1"/>
      <c r="J1033" s="1"/>
      <c r="K1033" s="1"/>
      <c r="L1033" s="1"/>
      <c r="M1033" s="1"/>
      <c r="N1033" s="1"/>
    </row>
    <row r="1034" spans="1:14" ht="18.75" customHeight="1">
      <c r="A1034" s="13"/>
      <c r="B1034" s="13"/>
      <c r="C1034" s="32"/>
      <c r="D1034" s="13"/>
      <c r="E1034" s="14"/>
      <c r="F1034" s="14"/>
      <c r="G1034" s="1"/>
      <c r="H1034" s="1"/>
      <c r="I1034" s="1"/>
      <c r="J1034" s="1"/>
      <c r="K1034" s="1"/>
      <c r="L1034" s="1"/>
      <c r="M1034" s="1"/>
      <c r="N1034" s="1"/>
    </row>
    <row r="1035" spans="1:14" ht="18.75" customHeight="1">
      <c r="A1035" s="13"/>
      <c r="B1035" s="13"/>
      <c r="C1035" s="32"/>
      <c r="D1035" s="13"/>
      <c r="E1035" s="14"/>
      <c r="F1035" s="14"/>
      <c r="G1035" s="1"/>
      <c r="H1035" s="1"/>
      <c r="I1035" s="1"/>
      <c r="J1035" s="1"/>
      <c r="K1035" s="1"/>
      <c r="L1035" s="1"/>
      <c r="M1035" s="1"/>
      <c r="N1035" s="1"/>
    </row>
    <row r="1036" spans="1:14" ht="18.75" customHeight="1">
      <c r="A1036" s="13"/>
      <c r="B1036" s="13"/>
      <c r="C1036" s="32"/>
      <c r="D1036" s="13"/>
      <c r="E1036" s="14"/>
      <c r="F1036" s="14"/>
      <c r="G1036" s="1"/>
      <c r="H1036" s="1"/>
      <c r="I1036" s="1"/>
      <c r="J1036" s="1"/>
      <c r="K1036" s="1"/>
      <c r="L1036" s="1"/>
      <c r="M1036" s="1"/>
      <c r="N1036" s="1"/>
    </row>
    <row r="1037" spans="1:14" ht="18.75" customHeight="1">
      <c r="A1037" s="13"/>
      <c r="B1037" s="13"/>
      <c r="C1037" s="32"/>
      <c r="D1037" s="13"/>
      <c r="E1037" s="14"/>
      <c r="F1037" s="14"/>
      <c r="G1037" s="1"/>
      <c r="H1037" s="1"/>
      <c r="I1037" s="1"/>
      <c r="J1037" s="1"/>
      <c r="K1037" s="1"/>
      <c r="L1037" s="1"/>
      <c r="M1037" s="1"/>
      <c r="N1037" s="1"/>
    </row>
    <row r="1038" spans="1:14" ht="18.75" customHeight="1">
      <c r="A1038" s="13"/>
      <c r="B1038" s="13"/>
      <c r="C1038" s="32"/>
      <c r="D1038" s="13"/>
      <c r="E1038" s="14"/>
      <c r="F1038" s="14"/>
      <c r="G1038" s="1"/>
      <c r="H1038" s="1"/>
      <c r="I1038" s="1"/>
      <c r="J1038" s="1"/>
      <c r="K1038" s="1"/>
      <c r="L1038" s="1"/>
      <c r="M1038" s="1"/>
      <c r="N1038" s="1"/>
    </row>
    <row r="1039" spans="1:14" ht="18.75" customHeight="1">
      <c r="A1039" s="13"/>
      <c r="B1039" s="13"/>
      <c r="C1039" s="32"/>
      <c r="D1039" s="13"/>
      <c r="E1039" s="14"/>
      <c r="F1039" s="14"/>
      <c r="G1039" s="1"/>
      <c r="H1039" s="1"/>
      <c r="I1039" s="1"/>
      <c r="J1039" s="1"/>
      <c r="K1039" s="1"/>
      <c r="L1039" s="1"/>
      <c r="M1039" s="1"/>
      <c r="N1039" s="1"/>
    </row>
    <row r="1040" spans="1:14" ht="18.75" customHeight="1">
      <c r="A1040" s="13"/>
      <c r="B1040" s="13"/>
      <c r="C1040" s="32"/>
      <c r="D1040" s="13"/>
      <c r="E1040" s="14"/>
      <c r="F1040" s="14"/>
      <c r="G1040" s="1"/>
      <c r="H1040" s="1"/>
      <c r="I1040" s="1"/>
      <c r="J1040" s="1"/>
      <c r="K1040" s="1"/>
      <c r="L1040" s="1"/>
      <c r="M1040" s="1"/>
      <c r="N1040" s="1"/>
    </row>
    <row r="1041" spans="1:14" ht="18.75" customHeight="1">
      <c r="A1041" s="13"/>
      <c r="B1041" s="13"/>
      <c r="C1041" s="32"/>
      <c r="D1041" s="13"/>
      <c r="E1041" s="14"/>
      <c r="F1041" s="14"/>
      <c r="G1041" s="1"/>
      <c r="H1041" s="1"/>
      <c r="I1041" s="1"/>
      <c r="J1041" s="1"/>
      <c r="K1041" s="1"/>
      <c r="L1041" s="1"/>
      <c r="M1041" s="1"/>
      <c r="N1041" s="1"/>
    </row>
    <row r="1042" spans="1:14" ht="18.75" customHeight="1">
      <c r="A1042" s="13"/>
      <c r="B1042" s="13"/>
      <c r="C1042" s="32"/>
      <c r="D1042" s="13"/>
      <c r="E1042" s="14"/>
      <c r="F1042" s="14"/>
      <c r="G1042" s="1"/>
      <c r="H1042" s="1"/>
      <c r="I1042" s="1"/>
      <c r="J1042" s="1"/>
      <c r="K1042" s="1"/>
      <c r="L1042" s="1"/>
      <c r="M1042" s="1"/>
      <c r="N1042" s="1"/>
    </row>
    <row r="1043" spans="1:14" ht="18.75" customHeight="1">
      <c r="A1043" s="13"/>
      <c r="B1043" s="13"/>
      <c r="C1043" s="32"/>
      <c r="D1043" s="13"/>
      <c r="E1043" s="14"/>
      <c r="F1043" s="14"/>
      <c r="G1043" s="1"/>
      <c r="H1043" s="1"/>
      <c r="I1043" s="1"/>
      <c r="J1043" s="1"/>
      <c r="K1043" s="1"/>
      <c r="L1043" s="1"/>
      <c r="M1043" s="1"/>
      <c r="N1043" s="1"/>
    </row>
    <row r="1044" spans="1:14" ht="18.75" customHeight="1">
      <c r="A1044" s="13"/>
      <c r="B1044" s="13"/>
      <c r="C1044" s="32"/>
      <c r="D1044" s="13"/>
      <c r="E1044" s="14"/>
      <c r="F1044" s="14"/>
      <c r="G1044" s="1"/>
      <c r="H1044" s="1"/>
      <c r="I1044" s="1"/>
      <c r="J1044" s="1"/>
      <c r="K1044" s="1"/>
      <c r="L1044" s="1"/>
      <c r="M1044" s="1"/>
      <c r="N1044" s="1"/>
    </row>
    <row r="1045" spans="1:14" ht="18.75" customHeight="1">
      <c r="A1045" s="13"/>
      <c r="B1045" s="13"/>
      <c r="C1045" s="32"/>
      <c r="D1045" s="13"/>
      <c r="E1045" s="14"/>
      <c r="F1045" s="14"/>
      <c r="G1045" s="1"/>
      <c r="H1045" s="1"/>
      <c r="I1045" s="1"/>
      <c r="J1045" s="1"/>
      <c r="K1045" s="1"/>
      <c r="L1045" s="1"/>
      <c r="M1045" s="1"/>
      <c r="N1045" s="1"/>
    </row>
    <row r="1046" spans="1:14" ht="18.75" customHeight="1">
      <c r="A1046" s="13"/>
      <c r="B1046" s="13"/>
      <c r="C1046" s="32"/>
      <c r="D1046" s="13"/>
      <c r="E1046" s="14"/>
      <c r="F1046" s="14"/>
      <c r="G1046" s="1"/>
      <c r="H1046" s="1"/>
      <c r="I1046" s="1"/>
      <c r="J1046" s="1"/>
      <c r="K1046" s="1"/>
      <c r="L1046" s="1"/>
      <c r="M1046" s="1"/>
      <c r="N1046" s="1"/>
    </row>
    <row r="1047" spans="1:14" ht="18.75" customHeight="1">
      <c r="A1047" s="13"/>
      <c r="B1047" s="13"/>
      <c r="C1047" s="32"/>
      <c r="D1047" s="13"/>
      <c r="E1047" s="14"/>
      <c r="F1047" s="14"/>
      <c r="G1047" s="1"/>
      <c r="H1047" s="1"/>
      <c r="I1047" s="1"/>
      <c r="J1047" s="1"/>
      <c r="K1047" s="1"/>
      <c r="L1047" s="1"/>
      <c r="M1047" s="1"/>
      <c r="N1047" s="1"/>
    </row>
    <row r="1048" spans="1:14" ht="18.75" customHeight="1">
      <c r="A1048" s="13"/>
      <c r="B1048" s="13"/>
      <c r="C1048" s="32"/>
      <c r="D1048" s="13"/>
      <c r="E1048" s="14"/>
      <c r="F1048" s="14"/>
      <c r="G1048" s="1"/>
      <c r="H1048" s="1"/>
      <c r="I1048" s="1"/>
      <c r="J1048" s="1"/>
      <c r="K1048" s="1"/>
      <c r="L1048" s="1"/>
      <c r="M1048" s="1"/>
      <c r="N1048" s="1"/>
    </row>
    <row r="1049" spans="1:14" ht="18.75" customHeight="1">
      <c r="A1049" s="13"/>
      <c r="B1049" s="13"/>
      <c r="C1049" s="32"/>
      <c r="D1049" s="13"/>
      <c r="E1049" s="14"/>
      <c r="F1049" s="14"/>
      <c r="G1049" s="1"/>
      <c r="H1049" s="1"/>
      <c r="I1049" s="1"/>
      <c r="J1049" s="1"/>
      <c r="K1049" s="1"/>
      <c r="L1049" s="1"/>
      <c r="M1049" s="1"/>
      <c r="N1049" s="1"/>
    </row>
    <row r="1050" spans="1:14" ht="18.75" customHeight="1">
      <c r="A1050" s="13"/>
      <c r="B1050" s="13"/>
      <c r="C1050" s="32"/>
      <c r="D1050" s="13"/>
      <c r="E1050" s="14"/>
      <c r="F1050" s="14"/>
      <c r="G1050" s="1"/>
      <c r="H1050" s="1"/>
      <c r="I1050" s="1"/>
      <c r="J1050" s="1"/>
      <c r="K1050" s="1"/>
      <c r="L1050" s="1"/>
      <c r="M1050" s="1"/>
      <c r="N1050" s="1"/>
    </row>
    <row r="1051" spans="1:14" ht="18.75" customHeight="1">
      <c r="A1051" s="13"/>
      <c r="B1051" s="13"/>
      <c r="C1051" s="32"/>
      <c r="D1051" s="13"/>
      <c r="E1051" s="14"/>
      <c r="F1051" s="14"/>
      <c r="G1051" s="1"/>
      <c r="H1051" s="1"/>
      <c r="I1051" s="1"/>
      <c r="J1051" s="1"/>
      <c r="K1051" s="1"/>
      <c r="L1051" s="1"/>
      <c r="M1051" s="1"/>
      <c r="N1051" s="1"/>
    </row>
    <row r="1052" spans="1:14" ht="18.75" customHeight="1">
      <c r="A1052" s="13"/>
      <c r="B1052" s="13"/>
      <c r="C1052" s="32"/>
      <c r="D1052" s="13"/>
      <c r="E1052" s="14"/>
      <c r="F1052" s="14"/>
      <c r="G1052" s="1"/>
      <c r="H1052" s="1"/>
      <c r="I1052" s="1"/>
      <c r="J1052" s="1"/>
      <c r="K1052" s="1"/>
      <c r="L1052" s="1"/>
      <c r="M1052" s="1"/>
      <c r="N1052" s="1"/>
    </row>
    <row r="1053" spans="1:14" ht="18.75" customHeight="1">
      <c r="A1053" s="13"/>
      <c r="B1053" s="13"/>
      <c r="C1053" s="32"/>
      <c r="D1053" s="13"/>
      <c r="E1053" s="14"/>
      <c r="F1053" s="14"/>
      <c r="G1053" s="1"/>
      <c r="H1053" s="1"/>
      <c r="I1053" s="1"/>
      <c r="J1053" s="1"/>
      <c r="K1053" s="1"/>
      <c r="L1053" s="1"/>
      <c r="M1053" s="1"/>
      <c r="N1053" s="1"/>
    </row>
    <row r="1054" spans="1:14" ht="18.75" customHeight="1">
      <c r="A1054" s="13"/>
      <c r="B1054" s="13"/>
      <c r="C1054" s="32"/>
      <c r="D1054" s="13"/>
      <c r="E1054" s="14"/>
      <c r="F1054" s="14"/>
      <c r="G1054" s="1"/>
      <c r="H1054" s="1"/>
      <c r="I1054" s="1"/>
      <c r="J1054" s="1"/>
      <c r="K1054" s="1"/>
      <c r="L1054" s="1"/>
      <c r="M1054" s="1"/>
      <c r="N1054" s="1"/>
    </row>
    <row r="1055" spans="1:14" ht="18.75" customHeight="1">
      <c r="A1055" s="13"/>
      <c r="B1055" s="13"/>
      <c r="C1055" s="32"/>
      <c r="D1055" s="13"/>
      <c r="E1055" s="14"/>
      <c r="F1055" s="14"/>
      <c r="G1055" s="1"/>
      <c r="H1055" s="1"/>
      <c r="I1055" s="1"/>
      <c r="J1055" s="1"/>
      <c r="K1055" s="1"/>
      <c r="L1055" s="1"/>
      <c r="M1055" s="1"/>
      <c r="N1055" s="1"/>
    </row>
    <row r="1056" spans="1:14" ht="18.75" customHeight="1">
      <c r="A1056" s="13"/>
      <c r="B1056" s="13"/>
      <c r="C1056" s="32"/>
      <c r="D1056" s="13"/>
      <c r="E1056" s="14"/>
      <c r="F1056" s="14"/>
      <c r="G1056" s="1"/>
      <c r="H1056" s="1"/>
      <c r="I1056" s="1"/>
      <c r="J1056" s="1"/>
      <c r="K1056" s="1"/>
      <c r="L1056" s="1"/>
      <c r="M1056" s="1"/>
      <c r="N1056" s="1"/>
    </row>
    <row r="1057" spans="1:14" ht="18.75" customHeight="1">
      <c r="A1057" s="13"/>
      <c r="B1057" s="13"/>
      <c r="C1057" s="32"/>
      <c r="D1057" s="13"/>
      <c r="E1057" s="14"/>
      <c r="F1057" s="14"/>
      <c r="G1057" s="1"/>
      <c r="H1057" s="1"/>
      <c r="I1057" s="1"/>
      <c r="J1057" s="1"/>
      <c r="K1057" s="1"/>
      <c r="L1057" s="1"/>
      <c r="M1057" s="1"/>
      <c r="N1057" s="1"/>
    </row>
    <row r="1058" spans="1:14" ht="18.75" customHeight="1">
      <c r="A1058" s="13"/>
      <c r="B1058" s="13"/>
      <c r="C1058" s="32"/>
      <c r="D1058" s="13"/>
      <c r="E1058" s="14"/>
      <c r="F1058" s="14"/>
      <c r="G1058" s="1"/>
      <c r="H1058" s="1"/>
      <c r="I1058" s="1"/>
      <c r="J1058" s="1"/>
      <c r="K1058" s="1"/>
      <c r="L1058" s="1"/>
      <c r="M1058" s="1"/>
      <c r="N1058" s="1"/>
    </row>
    <row r="1059" spans="1:14" ht="18.75" customHeight="1">
      <c r="A1059" s="13"/>
      <c r="B1059" s="13"/>
      <c r="C1059" s="32"/>
      <c r="D1059" s="13"/>
      <c r="E1059" s="14"/>
      <c r="F1059" s="14"/>
      <c r="G1059" s="1"/>
      <c r="H1059" s="1"/>
      <c r="I1059" s="1"/>
      <c r="J1059" s="1"/>
      <c r="K1059" s="1"/>
      <c r="L1059" s="1"/>
      <c r="M1059" s="1"/>
      <c r="N1059" s="1"/>
    </row>
    <row r="1060" spans="1:14" ht="18.75" customHeight="1">
      <c r="A1060" s="13"/>
      <c r="B1060" s="13"/>
      <c r="C1060" s="32"/>
      <c r="D1060" s="13"/>
      <c r="E1060" s="14"/>
      <c r="F1060" s="14"/>
      <c r="G1060" s="1"/>
      <c r="H1060" s="1"/>
      <c r="I1060" s="1"/>
      <c r="J1060" s="1"/>
      <c r="K1060" s="1"/>
      <c r="L1060" s="1"/>
      <c r="M1060" s="1"/>
      <c r="N1060" s="1"/>
    </row>
    <row r="1061" spans="1:14" ht="18.75" customHeight="1">
      <c r="A1061" s="13"/>
      <c r="B1061" s="13"/>
      <c r="C1061" s="32"/>
      <c r="D1061" s="13"/>
      <c r="E1061" s="14"/>
      <c r="F1061" s="14"/>
      <c r="G1061" s="1"/>
      <c r="H1061" s="1"/>
      <c r="I1061" s="1"/>
      <c r="J1061" s="1"/>
      <c r="K1061" s="1"/>
      <c r="L1061" s="1"/>
      <c r="M1061" s="1"/>
      <c r="N1061" s="1"/>
    </row>
    <row r="1062" spans="1:14" ht="18.75" customHeight="1">
      <c r="A1062" s="13"/>
      <c r="B1062" s="13"/>
      <c r="C1062" s="32"/>
      <c r="D1062" s="13"/>
      <c r="E1062" s="14"/>
      <c r="F1062" s="14"/>
      <c r="G1062" s="1"/>
      <c r="H1062" s="1"/>
      <c r="I1062" s="1"/>
      <c r="J1062" s="1"/>
      <c r="K1062" s="1"/>
      <c r="L1062" s="1"/>
      <c r="M1062" s="1"/>
      <c r="N1062" s="1"/>
    </row>
    <row r="1063" spans="1:14" ht="18.75" customHeight="1">
      <c r="A1063" s="13"/>
      <c r="B1063" s="13"/>
      <c r="C1063" s="32"/>
      <c r="D1063" s="13"/>
      <c r="E1063" s="14"/>
      <c r="F1063" s="14"/>
      <c r="G1063" s="1"/>
      <c r="H1063" s="1"/>
      <c r="I1063" s="1"/>
      <c r="J1063" s="1"/>
      <c r="K1063" s="1"/>
      <c r="L1063" s="1"/>
      <c r="M1063" s="1"/>
      <c r="N1063" s="1"/>
    </row>
    <row r="1064" spans="1:14" ht="18.75" customHeight="1">
      <c r="A1064" s="13"/>
      <c r="B1064" s="13"/>
      <c r="C1064" s="32"/>
      <c r="D1064" s="13"/>
      <c r="E1064" s="14"/>
      <c r="F1064" s="14"/>
      <c r="G1064" s="1"/>
      <c r="H1064" s="1"/>
      <c r="I1064" s="1"/>
      <c r="J1064" s="1"/>
      <c r="K1064" s="1"/>
      <c r="L1064" s="1"/>
      <c r="M1064" s="1"/>
      <c r="N1064" s="1"/>
    </row>
    <row r="1065" spans="1:14" ht="18.75" customHeight="1">
      <c r="A1065" s="13"/>
      <c r="B1065" s="13"/>
      <c r="C1065" s="32"/>
      <c r="D1065" s="13"/>
      <c r="E1065" s="14"/>
      <c r="F1065" s="14"/>
      <c r="G1065" s="1"/>
      <c r="H1065" s="1"/>
      <c r="I1065" s="1"/>
      <c r="J1065" s="1"/>
      <c r="K1065" s="1"/>
      <c r="L1065" s="1"/>
      <c r="M1065" s="1"/>
      <c r="N1065" s="1"/>
    </row>
    <row r="1066" spans="1:14" ht="18.75" customHeight="1">
      <c r="A1066" s="13"/>
      <c r="B1066" s="13"/>
      <c r="C1066" s="32"/>
      <c r="D1066" s="13"/>
      <c r="E1066" s="14"/>
      <c r="F1066" s="14"/>
      <c r="G1066" s="1"/>
      <c r="H1066" s="1"/>
      <c r="I1066" s="1"/>
      <c r="J1066" s="1"/>
      <c r="K1066" s="1"/>
      <c r="L1066" s="1"/>
      <c r="M1066" s="1"/>
      <c r="N1066" s="1"/>
    </row>
    <row r="1067" spans="1:14" ht="18.75" customHeight="1">
      <c r="A1067" s="13"/>
      <c r="B1067" s="13"/>
      <c r="C1067" s="32"/>
      <c r="D1067" s="13"/>
      <c r="E1067" s="14"/>
      <c r="F1067" s="14"/>
      <c r="G1067" s="1"/>
      <c r="H1067" s="1"/>
      <c r="I1067" s="1"/>
      <c r="J1067" s="1"/>
      <c r="K1067" s="1"/>
      <c r="L1067" s="1"/>
      <c r="M1067" s="1"/>
      <c r="N1067" s="1"/>
    </row>
    <row r="1068" spans="1:14" ht="18.75" customHeight="1">
      <c r="A1068" s="13"/>
      <c r="B1068" s="13"/>
      <c r="C1068" s="32"/>
      <c r="D1068" s="13"/>
      <c r="E1068" s="14"/>
      <c r="F1068" s="14"/>
      <c r="G1068" s="1"/>
      <c r="H1068" s="1"/>
      <c r="I1068" s="1"/>
      <c r="J1068" s="1"/>
      <c r="K1068" s="1"/>
      <c r="L1068" s="1"/>
      <c r="M1068" s="1"/>
      <c r="N1068" s="1"/>
    </row>
    <row r="1069" spans="1:14" ht="18.75" customHeight="1">
      <c r="A1069" s="13"/>
      <c r="B1069" s="13"/>
      <c r="C1069" s="32"/>
      <c r="D1069" s="13"/>
      <c r="E1069" s="14"/>
      <c r="F1069" s="14"/>
      <c r="G1069" s="1"/>
      <c r="H1069" s="1"/>
      <c r="I1069" s="1"/>
      <c r="J1069" s="1"/>
      <c r="K1069" s="1"/>
      <c r="L1069" s="1"/>
      <c r="M1069" s="1"/>
      <c r="N1069" s="1"/>
    </row>
    <row r="1070" spans="1:14" ht="18.75" customHeight="1">
      <c r="A1070" s="13"/>
      <c r="B1070" s="13"/>
      <c r="C1070" s="32"/>
      <c r="D1070" s="13"/>
      <c r="E1070" s="14"/>
      <c r="F1070" s="14"/>
      <c r="G1070" s="1"/>
      <c r="H1070" s="1"/>
      <c r="I1070" s="1"/>
      <c r="J1070" s="1"/>
      <c r="K1070" s="1"/>
      <c r="L1070" s="1"/>
      <c r="M1070" s="1"/>
      <c r="N1070" s="1"/>
    </row>
    <row r="1071" spans="1:14" ht="18.75" customHeight="1">
      <c r="A1071" s="13"/>
      <c r="B1071" s="13"/>
      <c r="C1071" s="32"/>
      <c r="D1071" s="13"/>
      <c r="E1071" s="14"/>
      <c r="F1071" s="14"/>
      <c r="G1071" s="1"/>
      <c r="H1071" s="1"/>
      <c r="I1071" s="1"/>
      <c r="J1071" s="1"/>
      <c r="K1071" s="1"/>
      <c r="L1071" s="1"/>
      <c r="M1071" s="1"/>
      <c r="N1071" s="1"/>
    </row>
    <row r="1072" spans="1:14" ht="18.75" customHeight="1">
      <c r="A1072" s="13"/>
      <c r="B1072" s="13"/>
      <c r="C1072" s="32"/>
      <c r="D1072" s="13"/>
      <c r="E1072" s="14"/>
      <c r="F1072" s="14"/>
      <c r="G1072" s="1"/>
      <c r="H1072" s="1"/>
      <c r="I1072" s="1"/>
      <c r="J1072" s="1"/>
      <c r="K1072" s="1"/>
      <c r="L1072" s="1"/>
      <c r="M1072" s="1"/>
      <c r="N1072" s="1"/>
    </row>
    <row r="1073" spans="1:14" ht="18.75" customHeight="1">
      <c r="A1073" s="13"/>
      <c r="B1073" s="13"/>
      <c r="C1073" s="32"/>
      <c r="D1073" s="13"/>
      <c r="E1073" s="14"/>
      <c r="F1073" s="14"/>
      <c r="G1073" s="1"/>
      <c r="H1073" s="1"/>
      <c r="I1073" s="1"/>
      <c r="J1073" s="1"/>
      <c r="K1073" s="1"/>
      <c r="L1073" s="1"/>
      <c r="M1073" s="1"/>
      <c r="N1073" s="1"/>
    </row>
    <row r="1074" spans="1:14" ht="18.75" customHeight="1">
      <c r="A1074" s="13"/>
      <c r="B1074" s="13"/>
      <c r="C1074" s="32"/>
      <c r="D1074" s="13"/>
      <c r="E1074" s="14"/>
      <c r="F1074" s="14"/>
      <c r="G1074" s="1"/>
      <c r="H1074" s="1"/>
      <c r="I1074" s="1"/>
      <c r="J1074" s="1"/>
      <c r="K1074" s="1"/>
      <c r="L1074" s="1"/>
      <c r="M1074" s="1"/>
      <c r="N1074" s="1"/>
    </row>
    <row r="1075" spans="1:14" ht="18.75" customHeight="1">
      <c r="A1075" s="13"/>
      <c r="B1075" s="13"/>
      <c r="C1075" s="32"/>
      <c r="D1075" s="13"/>
      <c r="E1075" s="14"/>
      <c r="F1075" s="14"/>
      <c r="G1075" s="1"/>
      <c r="H1075" s="1"/>
      <c r="I1075" s="1"/>
      <c r="J1075" s="1"/>
      <c r="K1075" s="1"/>
      <c r="L1075" s="1"/>
      <c r="M1075" s="1"/>
      <c r="N1075" s="1"/>
    </row>
    <row r="1076" spans="1:14" ht="18.75" customHeight="1">
      <c r="A1076" s="13"/>
      <c r="B1076" s="13"/>
      <c r="C1076" s="32"/>
      <c r="D1076" s="13"/>
      <c r="E1076" s="14"/>
      <c r="F1076" s="14"/>
      <c r="G1076" s="1"/>
      <c r="H1076" s="1"/>
      <c r="I1076" s="1"/>
      <c r="J1076" s="1"/>
      <c r="K1076" s="1"/>
      <c r="L1076" s="1"/>
      <c r="M1076" s="1"/>
      <c r="N1076" s="1"/>
    </row>
    <row r="1077" spans="1:14" ht="18.75" customHeight="1">
      <c r="A1077" s="13"/>
      <c r="B1077" s="13"/>
      <c r="C1077" s="32"/>
      <c r="D1077" s="13"/>
      <c r="E1077" s="14"/>
      <c r="F1077" s="14"/>
      <c r="G1077" s="1"/>
      <c r="H1077" s="1"/>
      <c r="I1077" s="1"/>
      <c r="J1077" s="1"/>
      <c r="K1077" s="1"/>
      <c r="L1077" s="1"/>
      <c r="M1077" s="1"/>
      <c r="N1077" s="1"/>
    </row>
    <row r="1078" spans="1:14" ht="18.75" customHeight="1">
      <c r="A1078" s="13"/>
      <c r="B1078" s="13"/>
      <c r="C1078" s="32"/>
      <c r="D1078" s="13"/>
      <c r="E1078" s="14"/>
      <c r="F1078" s="14"/>
      <c r="G1078" s="1"/>
      <c r="H1078" s="1"/>
      <c r="I1078" s="1"/>
      <c r="J1078" s="1"/>
      <c r="K1078" s="1"/>
      <c r="L1078" s="1"/>
      <c r="M1078" s="1"/>
      <c r="N1078" s="1"/>
    </row>
    <row r="1079" spans="1:14" ht="18.75" customHeight="1">
      <c r="A1079" s="13"/>
      <c r="B1079" s="13"/>
      <c r="C1079" s="32"/>
      <c r="D1079" s="13"/>
      <c r="E1079" s="14"/>
      <c r="F1079" s="14"/>
      <c r="G1079" s="1"/>
      <c r="H1079" s="1"/>
      <c r="I1079" s="1"/>
      <c r="J1079" s="1"/>
      <c r="K1079" s="1"/>
      <c r="L1079" s="1"/>
      <c r="M1079" s="1"/>
      <c r="N1079" s="1"/>
    </row>
    <row r="1080" spans="1:14" ht="18.75" customHeight="1">
      <c r="A1080" s="13"/>
      <c r="B1080" s="13"/>
      <c r="C1080" s="32"/>
      <c r="D1080" s="13"/>
      <c r="E1080" s="14"/>
      <c r="F1080" s="14"/>
      <c r="G1080" s="1"/>
      <c r="H1080" s="1"/>
      <c r="I1080" s="1"/>
      <c r="J1080" s="1"/>
      <c r="K1080" s="1"/>
      <c r="L1080" s="1"/>
      <c r="M1080" s="1"/>
      <c r="N1080" s="1"/>
    </row>
    <row r="1081" spans="1:14" ht="18.75" customHeight="1">
      <c r="A1081" s="13"/>
      <c r="B1081" s="13"/>
      <c r="C1081" s="32"/>
      <c r="D1081" s="13"/>
      <c r="E1081" s="14"/>
      <c r="F1081" s="14"/>
      <c r="G1081" s="1"/>
      <c r="H1081" s="1"/>
      <c r="I1081" s="1"/>
      <c r="J1081" s="1"/>
      <c r="K1081" s="1"/>
      <c r="L1081" s="1"/>
      <c r="M1081" s="1"/>
      <c r="N1081" s="1"/>
    </row>
    <row r="1082" spans="1:14" ht="18.75" customHeight="1">
      <c r="A1082" s="13"/>
      <c r="B1082" s="13"/>
      <c r="C1082" s="32"/>
      <c r="D1082" s="13"/>
      <c r="E1082" s="14"/>
      <c r="F1082" s="14"/>
      <c r="G1082" s="1"/>
      <c r="H1082" s="1"/>
      <c r="I1082" s="1"/>
      <c r="J1082" s="1"/>
      <c r="K1082" s="1"/>
      <c r="L1082" s="1"/>
      <c r="M1082" s="1"/>
      <c r="N1082" s="1"/>
    </row>
    <row r="1083" spans="1:14" ht="18.75" customHeight="1">
      <c r="A1083" s="13"/>
      <c r="B1083" s="13"/>
      <c r="C1083" s="32"/>
      <c r="D1083" s="13"/>
      <c r="E1083" s="14"/>
      <c r="F1083" s="14"/>
      <c r="G1083" s="1"/>
      <c r="H1083" s="1"/>
      <c r="I1083" s="1"/>
      <c r="J1083" s="1"/>
      <c r="K1083" s="1"/>
      <c r="L1083" s="1"/>
      <c r="M1083" s="1"/>
      <c r="N1083" s="1"/>
    </row>
    <row r="1084" spans="1:14" ht="18.75" customHeight="1">
      <c r="A1084" s="13"/>
      <c r="B1084" s="13"/>
      <c r="C1084" s="32"/>
      <c r="D1084" s="13"/>
      <c r="E1084" s="14"/>
      <c r="F1084" s="14"/>
      <c r="G1084" s="1"/>
      <c r="H1084" s="1"/>
      <c r="I1084" s="1"/>
      <c r="J1084" s="1"/>
      <c r="K1084" s="1"/>
      <c r="L1084" s="1"/>
      <c r="M1084" s="1"/>
      <c r="N1084" s="1"/>
    </row>
    <row r="1085" spans="1:14" ht="18.75" customHeight="1">
      <c r="A1085" s="13"/>
      <c r="B1085" s="13"/>
      <c r="C1085" s="32"/>
      <c r="D1085" s="13"/>
      <c r="E1085" s="14"/>
      <c r="F1085" s="14"/>
      <c r="G1085" s="1"/>
      <c r="H1085" s="1"/>
      <c r="I1085" s="1"/>
      <c r="J1085" s="1"/>
      <c r="K1085" s="1"/>
      <c r="L1085" s="1"/>
      <c r="M1085" s="1"/>
      <c r="N1085" s="1"/>
    </row>
    <row r="1086" spans="1:14" ht="18.75" customHeight="1">
      <c r="A1086" s="13"/>
      <c r="B1086" s="13"/>
      <c r="C1086" s="32"/>
      <c r="D1086" s="13"/>
      <c r="E1086" s="14"/>
      <c r="F1086" s="14"/>
      <c r="G1086" s="1"/>
      <c r="H1086" s="1"/>
      <c r="I1086" s="1"/>
      <c r="J1086" s="1"/>
      <c r="K1086" s="1"/>
      <c r="L1086" s="1"/>
      <c r="M1086" s="1"/>
      <c r="N1086" s="1"/>
    </row>
    <row r="1087" spans="1:14" ht="18.75" customHeight="1">
      <c r="A1087" s="13"/>
      <c r="B1087" s="13"/>
      <c r="C1087" s="32"/>
      <c r="D1087" s="13"/>
      <c r="E1087" s="14"/>
      <c r="F1087" s="14"/>
      <c r="G1087" s="1"/>
      <c r="H1087" s="1"/>
      <c r="I1087" s="1"/>
      <c r="J1087" s="1"/>
      <c r="K1087" s="1"/>
      <c r="L1087" s="1"/>
      <c r="M1087" s="1"/>
      <c r="N1087" s="1"/>
    </row>
    <row r="1088" spans="1:14" ht="18.75" customHeight="1">
      <c r="A1088" s="13"/>
      <c r="B1088" s="13"/>
      <c r="C1088" s="32"/>
      <c r="D1088" s="13"/>
      <c r="E1088" s="14"/>
      <c r="F1088" s="14"/>
      <c r="G1088" s="1"/>
      <c r="H1088" s="1"/>
      <c r="I1088" s="1"/>
      <c r="J1088" s="1"/>
      <c r="K1088" s="1"/>
      <c r="L1088" s="1"/>
      <c r="M1088" s="1"/>
      <c r="N1088" s="1"/>
    </row>
    <row r="1089" spans="1:14" ht="18.75" customHeight="1">
      <c r="A1089" s="13"/>
      <c r="B1089" s="13"/>
      <c r="C1089" s="32"/>
      <c r="D1089" s="13"/>
      <c r="E1089" s="14"/>
      <c r="F1089" s="14"/>
      <c r="G1089" s="1"/>
      <c r="H1089" s="1"/>
      <c r="I1089" s="1"/>
      <c r="J1089" s="1"/>
      <c r="K1089" s="1"/>
      <c r="L1089" s="1"/>
      <c r="M1089" s="1"/>
      <c r="N1089" s="1"/>
    </row>
    <row r="1090" spans="1:14" ht="18.75" customHeight="1">
      <c r="A1090" s="13"/>
      <c r="B1090" s="13"/>
      <c r="C1090" s="32"/>
      <c r="D1090" s="13"/>
      <c r="E1090" s="14"/>
      <c r="F1090" s="14"/>
      <c r="G1090" s="1"/>
      <c r="H1090" s="1"/>
      <c r="I1090" s="1"/>
      <c r="J1090" s="1"/>
      <c r="K1090" s="1"/>
      <c r="L1090" s="1"/>
      <c r="M1090" s="1"/>
      <c r="N1090" s="1"/>
    </row>
    <row r="1091" spans="1:14" ht="18.75" customHeight="1">
      <c r="A1091" s="13"/>
      <c r="B1091" s="13"/>
      <c r="C1091" s="32"/>
      <c r="D1091" s="13"/>
      <c r="E1091" s="14"/>
      <c r="F1091" s="14"/>
      <c r="G1091" s="1"/>
      <c r="H1091" s="1"/>
      <c r="I1091" s="1"/>
      <c r="J1091" s="1"/>
      <c r="K1091" s="1"/>
      <c r="L1091" s="1"/>
      <c r="M1091" s="1"/>
      <c r="N1091" s="1"/>
    </row>
    <row r="1092" spans="1:14" ht="18.75" customHeight="1">
      <c r="A1092" s="13"/>
      <c r="B1092" s="13"/>
      <c r="C1092" s="32"/>
      <c r="D1092" s="13"/>
      <c r="E1092" s="14"/>
      <c r="F1092" s="14"/>
      <c r="G1092" s="1"/>
      <c r="H1092" s="1"/>
      <c r="I1092" s="1"/>
      <c r="J1092" s="1"/>
      <c r="K1092" s="1"/>
      <c r="L1092" s="1"/>
      <c r="M1092" s="1"/>
      <c r="N1092" s="1"/>
    </row>
    <row r="1093" spans="1:14" ht="18.75" customHeight="1">
      <c r="A1093" s="13"/>
      <c r="B1093" s="13"/>
      <c r="C1093" s="32"/>
      <c r="D1093" s="13"/>
      <c r="E1093" s="14"/>
      <c r="F1093" s="14"/>
      <c r="G1093" s="1"/>
      <c r="H1093" s="1"/>
      <c r="I1093" s="1"/>
      <c r="J1093" s="1"/>
      <c r="K1093" s="1"/>
      <c r="L1093" s="1"/>
      <c r="M1093" s="1"/>
      <c r="N1093" s="1"/>
    </row>
    <row r="1094" spans="1:14" ht="18.75" customHeight="1">
      <c r="A1094" s="13"/>
      <c r="B1094" s="13"/>
      <c r="C1094" s="32"/>
      <c r="D1094" s="13"/>
      <c r="E1094" s="14"/>
      <c r="F1094" s="14"/>
      <c r="G1094" s="1"/>
      <c r="H1094" s="1"/>
      <c r="I1094" s="1"/>
      <c r="J1094" s="1"/>
      <c r="K1094" s="1"/>
      <c r="L1094" s="1"/>
      <c r="M1094" s="1"/>
      <c r="N1094" s="1"/>
    </row>
    <row r="1095" spans="1:14" ht="18.75" customHeight="1">
      <c r="A1095" s="13"/>
      <c r="B1095" s="13"/>
      <c r="C1095" s="32"/>
      <c r="D1095" s="13"/>
      <c r="E1095" s="14"/>
      <c r="F1095" s="14"/>
      <c r="G1095" s="1"/>
      <c r="H1095" s="1"/>
      <c r="I1095" s="1"/>
      <c r="J1095" s="1"/>
      <c r="K1095" s="1"/>
      <c r="L1095" s="1"/>
      <c r="M1095" s="1"/>
      <c r="N1095" s="1"/>
    </row>
    <row r="1096" spans="1:14" ht="18.75" customHeight="1">
      <c r="A1096" s="13"/>
      <c r="B1096" s="13"/>
      <c r="C1096" s="32"/>
      <c r="D1096" s="13"/>
      <c r="E1096" s="14"/>
      <c r="F1096" s="14"/>
      <c r="G1096" s="1"/>
      <c r="H1096" s="1"/>
      <c r="I1096" s="1"/>
      <c r="J1096" s="1"/>
      <c r="K1096" s="1"/>
      <c r="L1096" s="1"/>
      <c r="M1096" s="1"/>
      <c r="N1096" s="1"/>
    </row>
    <row r="1097" spans="1:14" ht="18.75" customHeight="1">
      <c r="A1097" s="13"/>
      <c r="B1097" s="13"/>
      <c r="C1097" s="32"/>
      <c r="D1097" s="13"/>
      <c r="E1097" s="14"/>
      <c r="F1097" s="14"/>
      <c r="G1097" s="1"/>
      <c r="H1097" s="1"/>
      <c r="I1097" s="1"/>
      <c r="J1097" s="1"/>
      <c r="K1097" s="1"/>
      <c r="L1097" s="1"/>
      <c r="M1097" s="1"/>
      <c r="N1097" s="1"/>
    </row>
    <row r="1098" spans="1:14" ht="18.75" customHeight="1">
      <c r="A1098" s="13"/>
      <c r="B1098" s="13"/>
      <c r="C1098" s="32"/>
      <c r="D1098" s="13"/>
      <c r="E1098" s="14"/>
      <c r="F1098" s="14"/>
      <c r="G1098" s="1"/>
      <c r="H1098" s="1"/>
      <c r="I1098" s="1"/>
      <c r="J1098" s="1"/>
      <c r="K1098" s="1"/>
      <c r="L1098" s="1"/>
      <c r="M1098" s="1"/>
      <c r="N1098" s="1"/>
    </row>
    <row r="1099" spans="1:14" ht="18.75" customHeight="1">
      <c r="A1099" s="13"/>
      <c r="B1099" s="13"/>
      <c r="C1099" s="32"/>
      <c r="D1099" s="13"/>
      <c r="E1099" s="14"/>
      <c r="F1099" s="14"/>
      <c r="G1099" s="1"/>
      <c r="H1099" s="1"/>
      <c r="I1099" s="1"/>
      <c r="J1099" s="1"/>
      <c r="K1099" s="1"/>
      <c r="L1099" s="1"/>
      <c r="M1099" s="1"/>
      <c r="N1099" s="1"/>
    </row>
    <row r="1100" spans="1:14" ht="18.75" customHeight="1">
      <c r="A1100" s="13"/>
      <c r="B1100" s="13"/>
      <c r="C1100" s="32"/>
      <c r="D1100" s="13"/>
      <c r="E1100" s="14"/>
      <c r="F1100" s="14"/>
      <c r="G1100" s="1"/>
      <c r="H1100" s="1"/>
      <c r="I1100" s="1"/>
      <c r="J1100" s="1"/>
      <c r="K1100" s="1"/>
      <c r="L1100" s="1"/>
      <c r="M1100" s="1"/>
      <c r="N1100" s="1"/>
    </row>
    <row r="1101" spans="1:14" ht="18.75" customHeight="1">
      <c r="A1101" s="13"/>
      <c r="B1101" s="13"/>
      <c r="C1101" s="32"/>
      <c r="D1101" s="13"/>
      <c r="E1101" s="14"/>
      <c r="F1101" s="14"/>
      <c r="G1101" s="1"/>
      <c r="H1101" s="1"/>
      <c r="I1101" s="1"/>
      <c r="J1101" s="1"/>
      <c r="K1101" s="1"/>
      <c r="L1101" s="1"/>
      <c r="M1101" s="1"/>
      <c r="N1101" s="1"/>
    </row>
    <row r="1102" spans="1:14" ht="18.75" customHeight="1">
      <c r="A1102" s="13"/>
      <c r="B1102" s="13"/>
      <c r="C1102" s="32"/>
      <c r="D1102" s="13"/>
      <c r="E1102" s="14"/>
      <c r="F1102" s="14"/>
      <c r="G1102" s="1"/>
      <c r="H1102" s="1"/>
      <c r="I1102" s="1"/>
      <c r="J1102" s="1"/>
      <c r="K1102" s="1"/>
      <c r="L1102" s="1"/>
      <c r="M1102" s="1"/>
      <c r="N1102" s="1"/>
    </row>
    <row r="1103" spans="1:14" ht="18.75" customHeight="1">
      <c r="A1103" s="13"/>
      <c r="B1103" s="13"/>
      <c r="C1103" s="32"/>
      <c r="D1103" s="13"/>
      <c r="E1103" s="14"/>
      <c r="F1103" s="14"/>
      <c r="G1103" s="1"/>
      <c r="H1103" s="1"/>
      <c r="I1103" s="1"/>
      <c r="J1103" s="1"/>
      <c r="K1103" s="1"/>
      <c r="L1103" s="1"/>
      <c r="M1103" s="1"/>
      <c r="N1103" s="1"/>
    </row>
    <row r="1104" spans="1:14" ht="18.75" customHeight="1">
      <c r="A1104" s="13"/>
      <c r="B1104" s="13"/>
      <c r="C1104" s="32"/>
      <c r="D1104" s="13"/>
      <c r="E1104" s="14"/>
      <c r="F1104" s="14"/>
      <c r="G1104" s="1"/>
      <c r="H1104" s="1"/>
      <c r="I1104" s="1"/>
      <c r="J1104" s="1"/>
      <c r="K1104" s="1"/>
      <c r="L1104" s="1"/>
      <c r="M1104" s="1"/>
      <c r="N1104" s="1"/>
    </row>
    <row r="1105" spans="1:14" ht="18.75" customHeight="1">
      <c r="A1105" s="13"/>
      <c r="B1105" s="13"/>
      <c r="C1105" s="32"/>
      <c r="D1105" s="13"/>
      <c r="E1105" s="14"/>
      <c r="F1105" s="14"/>
      <c r="G1105" s="1"/>
      <c r="H1105" s="1"/>
      <c r="I1105" s="1"/>
      <c r="J1105" s="1"/>
      <c r="K1105" s="1"/>
      <c r="L1105" s="1"/>
      <c r="M1105" s="1"/>
      <c r="N1105" s="1"/>
    </row>
    <row r="1106" spans="1:14" ht="18.75" customHeight="1">
      <c r="A1106" s="13"/>
      <c r="B1106" s="13"/>
      <c r="C1106" s="32"/>
      <c r="D1106" s="13"/>
      <c r="E1106" s="14"/>
      <c r="F1106" s="14"/>
      <c r="G1106" s="1"/>
      <c r="H1106" s="1"/>
      <c r="I1106" s="1"/>
      <c r="J1106" s="1"/>
      <c r="K1106" s="1"/>
      <c r="L1106" s="1"/>
      <c r="M1106" s="1"/>
      <c r="N1106" s="1"/>
    </row>
    <row r="1107" spans="1:14" ht="18.75" customHeight="1">
      <c r="A1107" s="13"/>
      <c r="B1107" s="13"/>
      <c r="C1107" s="32"/>
      <c r="D1107" s="13"/>
      <c r="E1107" s="14"/>
      <c r="F1107" s="14"/>
      <c r="G1107" s="1"/>
      <c r="H1107" s="1"/>
      <c r="I1107" s="1"/>
      <c r="J1107" s="1"/>
      <c r="K1107" s="1"/>
      <c r="L1107" s="1"/>
      <c r="M1107" s="1"/>
      <c r="N1107" s="1"/>
    </row>
    <row r="1108" spans="1:14" ht="18.75" customHeight="1">
      <c r="A1108" s="13"/>
      <c r="B1108" s="13"/>
      <c r="C1108" s="32"/>
      <c r="D1108" s="13"/>
      <c r="E1108" s="14"/>
      <c r="F1108" s="14"/>
      <c r="G1108" s="1"/>
      <c r="H1108" s="1"/>
      <c r="I1108" s="1"/>
      <c r="J1108" s="1"/>
      <c r="K1108" s="1"/>
      <c r="L1108" s="1"/>
      <c r="M1108" s="1"/>
      <c r="N1108" s="1"/>
    </row>
    <row r="1109" spans="1:14" ht="18.75" customHeight="1">
      <c r="A1109" s="13"/>
      <c r="B1109" s="13"/>
      <c r="C1109" s="32"/>
      <c r="D1109" s="13"/>
      <c r="E1109" s="14"/>
      <c r="F1109" s="14"/>
      <c r="G1109" s="1"/>
      <c r="H1109" s="1"/>
      <c r="I1109" s="1"/>
      <c r="J1109" s="1"/>
      <c r="K1109" s="1"/>
      <c r="L1109" s="1"/>
      <c r="M1109" s="1"/>
      <c r="N1109" s="1"/>
    </row>
    <row r="1110" spans="1:14" ht="18.75" customHeight="1">
      <c r="A1110" s="13"/>
      <c r="B1110" s="13"/>
      <c r="C1110" s="32"/>
      <c r="D1110" s="13"/>
      <c r="E1110" s="14"/>
      <c r="F1110" s="14"/>
      <c r="G1110" s="1"/>
      <c r="H1110" s="1"/>
      <c r="I1110" s="1"/>
      <c r="J1110" s="1"/>
      <c r="K1110" s="1"/>
      <c r="L1110" s="1"/>
      <c r="M1110" s="1"/>
      <c r="N1110" s="1"/>
    </row>
    <row r="1111" spans="1:14" ht="18.75" customHeight="1">
      <c r="A1111" s="13"/>
      <c r="B1111" s="13"/>
      <c r="C1111" s="32"/>
      <c r="D1111" s="13"/>
      <c r="E1111" s="14"/>
      <c r="F1111" s="14"/>
      <c r="G1111" s="1"/>
      <c r="H1111" s="1"/>
      <c r="I1111" s="1"/>
      <c r="J1111" s="1"/>
      <c r="K1111" s="1"/>
      <c r="L1111" s="1"/>
      <c r="M1111" s="1"/>
      <c r="N1111" s="1"/>
    </row>
    <row r="1112" spans="1:14" ht="18.75" customHeight="1">
      <c r="A1112" s="13"/>
      <c r="B1112" s="13"/>
      <c r="C1112" s="32"/>
      <c r="D1112" s="13"/>
      <c r="E1112" s="14"/>
      <c r="F1112" s="14"/>
      <c r="G1112" s="1"/>
      <c r="H1112" s="1"/>
      <c r="I1112" s="1"/>
      <c r="J1112" s="1"/>
      <c r="K1112" s="1"/>
      <c r="L1112" s="1"/>
      <c r="M1112" s="1"/>
      <c r="N1112" s="1"/>
    </row>
    <row r="1113" spans="1:14" ht="18.75" customHeight="1">
      <c r="A1113" s="13"/>
      <c r="B1113" s="13"/>
      <c r="C1113" s="32"/>
      <c r="D1113" s="13"/>
      <c r="E1113" s="14"/>
      <c r="F1113" s="14"/>
      <c r="G1113" s="1"/>
      <c r="H1113" s="1"/>
      <c r="I1113" s="1"/>
      <c r="J1113" s="1"/>
      <c r="K1113" s="1"/>
      <c r="L1113" s="1"/>
      <c r="M1113" s="1"/>
      <c r="N1113" s="1"/>
    </row>
    <row r="1114" spans="1:14" ht="18.75" customHeight="1">
      <c r="A1114" s="13"/>
      <c r="B1114" s="13"/>
      <c r="C1114" s="32"/>
      <c r="D1114" s="13"/>
      <c r="E1114" s="14"/>
      <c r="F1114" s="14"/>
      <c r="G1114" s="1"/>
      <c r="H1114" s="1"/>
      <c r="I1114" s="1"/>
      <c r="J1114" s="1"/>
      <c r="K1114" s="1"/>
      <c r="L1114" s="1"/>
      <c r="M1114" s="1"/>
      <c r="N1114" s="1"/>
    </row>
    <row r="1115" spans="1:14" ht="18.75" customHeight="1">
      <c r="A1115" s="13"/>
      <c r="B1115" s="13"/>
      <c r="C1115" s="32"/>
      <c r="D1115" s="13"/>
      <c r="E1115" s="14"/>
      <c r="F1115" s="14"/>
      <c r="G1115" s="1"/>
      <c r="H1115" s="1"/>
      <c r="I1115" s="1"/>
      <c r="J1115" s="1"/>
      <c r="K1115" s="1"/>
      <c r="L1115" s="1"/>
      <c r="M1115" s="1"/>
      <c r="N1115" s="1"/>
    </row>
    <row r="1116" spans="1:14" ht="18.75" customHeight="1">
      <c r="A1116" s="13"/>
      <c r="B1116" s="13"/>
      <c r="C1116" s="32"/>
      <c r="D1116" s="13"/>
      <c r="E1116" s="14"/>
      <c r="F1116" s="14"/>
      <c r="G1116" s="1"/>
      <c r="H1116" s="1"/>
      <c r="I1116" s="1"/>
      <c r="J1116" s="1"/>
      <c r="K1116" s="1"/>
      <c r="L1116" s="1"/>
      <c r="M1116" s="1"/>
      <c r="N1116" s="1"/>
    </row>
    <row r="1117" spans="1:14" ht="18.75" customHeight="1">
      <c r="A1117" s="13"/>
      <c r="B1117" s="13"/>
      <c r="C1117" s="32"/>
      <c r="D1117" s="13"/>
      <c r="E1117" s="14"/>
      <c r="F1117" s="14"/>
      <c r="G1117" s="1"/>
      <c r="H1117" s="1"/>
      <c r="I1117" s="1"/>
      <c r="J1117" s="1"/>
      <c r="K1117" s="1"/>
      <c r="L1117" s="1"/>
      <c r="M1117" s="1"/>
      <c r="N1117" s="1"/>
    </row>
    <row r="1118" spans="1:14" ht="18.75" customHeight="1">
      <c r="A1118" s="13"/>
      <c r="B1118" s="13"/>
      <c r="C1118" s="32"/>
      <c r="D1118" s="13"/>
      <c r="E1118" s="14"/>
      <c r="F1118" s="14"/>
      <c r="G1118" s="1"/>
      <c r="H1118" s="1"/>
      <c r="I1118" s="1"/>
      <c r="J1118" s="1"/>
      <c r="K1118" s="1"/>
      <c r="L1118" s="1"/>
      <c r="M1118" s="1"/>
      <c r="N1118" s="1"/>
    </row>
    <row r="1119" spans="1:14" ht="18.75" customHeight="1">
      <c r="A1119" s="13"/>
      <c r="B1119" s="13"/>
      <c r="C1119" s="32"/>
      <c r="D1119" s="13"/>
      <c r="E1119" s="14"/>
      <c r="F1119" s="14"/>
      <c r="G1119" s="1"/>
      <c r="H1119" s="1"/>
      <c r="I1119" s="1"/>
      <c r="J1119" s="1"/>
      <c r="K1119" s="1"/>
      <c r="L1119" s="1"/>
      <c r="M1119" s="1"/>
      <c r="N1119" s="1"/>
    </row>
    <row r="1120" spans="1:14" ht="18.75" customHeight="1">
      <c r="A1120" s="13"/>
      <c r="B1120" s="13"/>
      <c r="C1120" s="32"/>
      <c r="D1120" s="13"/>
      <c r="E1120" s="14"/>
      <c r="F1120" s="14"/>
      <c r="G1120" s="1"/>
      <c r="H1120" s="1"/>
      <c r="I1120" s="1"/>
      <c r="J1120" s="1"/>
      <c r="K1120" s="1"/>
      <c r="L1120" s="1"/>
      <c r="M1120" s="1"/>
      <c r="N1120" s="1"/>
    </row>
    <row r="1121" spans="1:14" ht="18.75" customHeight="1">
      <c r="A1121" s="13"/>
      <c r="B1121" s="13"/>
      <c r="C1121" s="32"/>
      <c r="D1121" s="13"/>
      <c r="E1121" s="14"/>
      <c r="F1121" s="14"/>
      <c r="G1121" s="1"/>
      <c r="H1121" s="1"/>
      <c r="I1121" s="1"/>
      <c r="J1121" s="1"/>
      <c r="K1121" s="1"/>
      <c r="L1121" s="1"/>
      <c r="M1121" s="1"/>
      <c r="N1121" s="1"/>
    </row>
    <row r="1122" spans="1:14" ht="18.75" customHeight="1">
      <c r="A1122" s="13"/>
      <c r="B1122" s="13"/>
      <c r="C1122" s="32"/>
      <c r="D1122" s="13"/>
      <c r="E1122" s="14"/>
      <c r="F1122" s="14"/>
      <c r="G1122" s="1"/>
      <c r="H1122" s="1"/>
      <c r="I1122" s="1"/>
      <c r="J1122" s="1"/>
      <c r="K1122" s="1"/>
      <c r="L1122" s="1"/>
      <c r="M1122" s="1"/>
      <c r="N1122" s="1"/>
    </row>
    <row r="1123" spans="1:14" ht="18.75" customHeight="1">
      <c r="A1123" s="13"/>
      <c r="B1123" s="13"/>
      <c r="C1123" s="32"/>
      <c r="D1123" s="13"/>
      <c r="E1123" s="14"/>
      <c r="F1123" s="14"/>
      <c r="G1123" s="1"/>
      <c r="H1123" s="1"/>
      <c r="I1123" s="1"/>
      <c r="J1123" s="1"/>
      <c r="K1123" s="1"/>
      <c r="L1123" s="1"/>
      <c r="M1123" s="1"/>
      <c r="N1123" s="1"/>
    </row>
    <row r="1124" spans="1:14" ht="18.75" customHeight="1">
      <c r="A1124" s="13"/>
      <c r="B1124" s="13"/>
      <c r="C1124" s="32"/>
      <c r="D1124" s="13"/>
      <c r="E1124" s="14"/>
      <c r="F1124" s="14"/>
      <c r="G1124" s="1"/>
      <c r="H1124" s="1"/>
      <c r="I1124" s="1"/>
      <c r="J1124" s="1"/>
      <c r="K1124" s="1"/>
      <c r="L1124" s="1"/>
      <c r="M1124" s="1"/>
      <c r="N1124" s="1"/>
    </row>
    <row r="1125" spans="1:14" ht="18.75" customHeight="1">
      <c r="A1125" s="13"/>
      <c r="B1125" s="13"/>
      <c r="C1125" s="32"/>
      <c r="D1125" s="13"/>
      <c r="E1125" s="14"/>
      <c r="F1125" s="14"/>
      <c r="G1125" s="1"/>
      <c r="H1125" s="1"/>
      <c r="I1125" s="1"/>
      <c r="J1125" s="1"/>
      <c r="K1125" s="1"/>
      <c r="L1125" s="1"/>
      <c r="M1125" s="1"/>
      <c r="N1125" s="1"/>
    </row>
    <row r="1126" spans="1:14" ht="18.75" customHeight="1">
      <c r="A1126" s="13"/>
      <c r="B1126" s="13"/>
      <c r="C1126" s="32"/>
      <c r="D1126" s="13"/>
      <c r="E1126" s="14"/>
      <c r="F1126" s="14"/>
      <c r="G1126" s="1"/>
      <c r="H1126" s="1"/>
      <c r="I1126" s="1"/>
      <c r="J1126" s="1"/>
      <c r="K1126" s="1"/>
      <c r="L1126" s="1"/>
      <c r="M1126" s="1"/>
      <c r="N1126" s="1"/>
    </row>
    <row r="1127" spans="1:14" ht="18.75" customHeight="1">
      <c r="A1127" s="13"/>
      <c r="B1127" s="13"/>
      <c r="C1127" s="32"/>
      <c r="D1127" s="13"/>
      <c r="E1127" s="14"/>
      <c r="F1127" s="14"/>
      <c r="G1127" s="1"/>
      <c r="H1127" s="1"/>
      <c r="I1127" s="1"/>
      <c r="J1127" s="1"/>
      <c r="K1127" s="1"/>
      <c r="L1127" s="1"/>
      <c r="M1127" s="1"/>
      <c r="N1127" s="1"/>
    </row>
    <row r="1128" spans="1:14" ht="18.75" customHeight="1">
      <c r="A1128" s="13"/>
      <c r="B1128" s="13"/>
      <c r="C1128" s="32"/>
      <c r="D1128" s="13"/>
      <c r="E1128" s="14"/>
      <c r="F1128" s="14"/>
      <c r="G1128" s="1"/>
      <c r="H1128" s="1"/>
      <c r="I1128" s="1"/>
      <c r="J1128" s="1"/>
      <c r="K1128" s="1"/>
      <c r="L1128" s="1"/>
      <c r="M1128" s="1"/>
      <c r="N1128" s="1"/>
    </row>
    <row r="1129" spans="1:14" ht="18.75" customHeight="1">
      <c r="A1129" s="13"/>
      <c r="B1129" s="13"/>
      <c r="C1129" s="32"/>
      <c r="D1129" s="13"/>
      <c r="E1129" s="14"/>
      <c r="F1129" s="14"/>
      <c r="G1129" s="1"/>
      <c r="H1129" s="1"/>
      <c r="I1129" s="1"/>
      <c r="J1129" s="1"/>
      <c r="K1129" s="1"/>
      <c r="L1129" s="1"/>
      <c r="M1129" s="1"/>
      <c r="N1129" s="1"/>
    </row>
    <row r="1130" spans="1:14" ht="18.75" customHeight="1">
      <c r="A1130" s="13"/>
      <c r="B1130" s="13"/>
      <c r="C1130" s="32"/>
      <c r="D1130" s="13"/>
      <c r="E1130" s="14"/>
      <c r="F1130" s="14"/>
      <c r="G1130" s="1"/>
      <c r="H1130" s="1"/>
      <c r="I1130" s="1"/>
      <c r="J1130" s="1"/>
      <c r="K1130" s="1"/>
      <c r="L1130" s="1"/>
      <c r="M1130" s="1"/>
      <c r="N1130" s="1"/>
    </row>
    <row r="1131" spans="1:14" ht="18.75" customHeight="1">
      <c r="A1131" s="13"/>
      <c r="B1131" s="13"/>
      <c r="C1131" s="32"/>
      <c r="D1131" s="13"/>
      <c r="E1131" s="14"/>
      <c r="F1131" s="14"/>
      <c r="G1131" s="1"/>
      <c r="H1131" s="1"/>
      <c r="I1131" s="1"/>
      <c r="J1131" s="1"/>
      <c r="K1131" s="1"/>
      <c r="L1131" s="1"/>
      <c r="M1131" s="1"/>
      <c r="N1131" s="1"/>
    </row>
    <row r="1132" spans="1:14" ht="18.75" customHeight="1">
      <c r="A1132" s="13"/>
      <c r="B1132" s="13"/>
      <c r="C1132" s="32"/>
      <c r="D1132" s="13"/>
      <c r="E1132" s="14"/>
      <c r="F1132" s="14"/>
      <c r="G1132" s="1"/>
      <c r="H1132" s="1"/>
      <c r="I1132" s="1"/>
      <c r="J1132" s="1"/>
      <c r="K1132" s="1"/>
      <c r="L1132" s="1"/>
      <c r="M1132" s="1"/>
      <c r="N1132" s="1"/>
    </row>
    <row r="1133" spans="1:14" ht="18.75" customHeight="1">
      <c r="A1133" s="13"/>
      <c r="B1133" s="13"/>
      <c r="C1133" s="32"/>
      <c r="D1133" s="13"/>
      <c r="E1133" s="14"/>
      <c r="F1133" s="14"/>
      <c r="G1133" s="1"/>
      <c r="H1133" s="1"/>
      <c r="I1133" s="1"/>
      <c r="J1133" s="1"/>
      <c r="K1133" s="1"/>
      <c r="L1133" s="1"/>
      <c r="M1133" s="1"/>
      <c r="N1133" s="1"/>
    </row>
    <row r="1134" spans="1:14" ht="18.75" customHeight="1">
      <c r="A1134" s="13"/>
      <c r="B1134" s="13"/>
      <c r="C1134" s="32"/>
      <c r="D1134" s="13"/>
      <c r="E1134" s="14"/>
      <c r="F1134" s="14"/>
      <c r="G1134" s="1"/>
      <c r="H1134" s="1"/>
      <c r="I1134" s="1"/>
      <c r="J1134" s="1"/>
      <c r="K1134" s="1"/>
      <c r="L1134" s="1"/>
      <c r="M1134" s="1"/>
      <c r="N1134" s="1"/>
    </row>
    <row r="1135" spans="1:14" ht="18.75" customHeight="1">
      <c r="A1135" s="13"/>
      <c r="B1135" s="13"/>
      <c r="C1135" s="32"/>
      <c r="D1135" s="13"/>
      <c r="E1135" s="14"/>
      <c r="F1135" s="14"/>
      <c r="G1135" s="1"/>
      <c r="H1135" s="1"/>
      <c r="I1135" s="1"/>
      <c r="J1135" s="1"/>
      <c r="K1135" s="1"/>
      <c r="L1135" s="1"/>
      <c r="M1135" s="1"/>
      <c r="N1135" s="1"/>
    </row>
    <row r="1136" spans="1:14" ht="18.75" customHeight="1">
      <c r="A1136" s="13"/>
      <c r="B1136" s="13"/>
      <c r="C1136" s="32"/>
      <c r="D1136" s="13"/>
      <c r="E1136" s="14"/>
      <c r="F1136" s="14"/>
      <c r="G1136" s="1"/>
      <c r="H1136" s="1"/>
      <c r="I1136" s="1"/>
      <c r="J1136" s="1"/>
      <c r="K1136" s="1"/>
      <c r="L1136" s="1"/>
      <c r="M1136" s="1"/>
      <c r="N1136" s="1"/>
    </row>
    <row r="1137" spans="1:14" ht="18.75" customHeight="1">
      <c r="A1137" s="13"/>
      <c r="B1137" s="13"/>
      <c r="C1137" s="32"/>
      <c r="D1137" s="13"/>
      <c r="E1137" s="14"/>
      <c r="F1137" s="14"/>
      <c r="G1137" s="1"/>
      <c r="H1137" s="1"/>
      <c r="I1137" s="1"/>
      <c r="J1137" s="1"/>
      <c r="K1137" s="1"/>
      <c r="L1137" s="1"/>
      <c r="M1137" s="1"/>
      <c r="N1137" s="1"/>
    </row>
    <row r="1138" spans="1:14" ht="18.75" customHeight="1">
      <c r="A1138" s="13"/>
      <c r="B1138" s="13"/>
      <c r="C1138" s="32"/>
      <c r="D1138" s="13"/>
      <c r="E1138" s="14"/>
      <c r="F1138" s="14"/>
      <c r="G1138" s="1"/>
      <c r="H1138" s="1"/>
      <c r="I1138" s="1"/>
      <c r="J1138" s="1"/>
      <c r="K1138" s="1"/>
      <c r="L1138" s="1"/>
      <c r="M1138" s="1"/>
      <c r="N1138" s="1"/>
    </row>
    <row r="1139" spans="1:14" ht="18.75" customHeight="1">
      <c r="A1139" s="13"/>
      <c r="B1139" s="13"/>
      <c r="C1139" s="32"/>
      <c r="D1139" s="13"/>
      <c r="E1139" s="14"/>
      <c r="F1139" s="14"/>
      <c r="G1139" s="1"/>
      <c r="H1139" s="1"/>
      <c r="I1139" s="1"/>
      <c r="J1139" s="1"/>
      <c r="K1139" s="1"/>
      <c r="L1139" s="1"/>
      <c r="M1139" s="1"/>
      <c r="N1139" s="1"/>
    </row>
    <row r="1140" spans="1:14" ht="18.75" customHeight="1">
      <c r="A1140" s="13"/>
      <c r="B1140" s="13"/>
      <c r="C1140" s="32"/>
      <c r="D1140" s="13"/>
      <c r="E1140" s="14"/>
      <c r="F1140" s="14"/>
      <c r="G1140" s="1"/>
      <c r="H1140" s="1"/>
      <c r="I1140" s="1"/>
      <c r="J1140" s="1"/>
      <c r="K1140" s="1"/>
      <c r="L1140" s="1"/>
      <c r="M1140" s="1"/>
      <c r="N1140" s="1"/>
    </row>
    <row r="1141" spans="1:14" ht="18.75" customHeight="1">
      <c r="A1141" s="13"/>
      <c r="B1141" s="13"/>
      <c r="C1141" s="32"/>
      <c r="D1141" s="13"/>
      <c r="E1141" s="14"/>
      <c r="F1141" s="14"/>
      <c r="G1141" s="1"/>
      <c r="H1141" s="1"/>
      <c r="I1141" s="1"/>
      <c r="J1141" s="1"/>
      <c r="K1141" s="1"/>
      <c r="L1141" s="1"/>
      <c r="M1141" s="1"/>
      <c r="N1141" s="1"/>
    </row>
    <row r="1142" spans="1:14" ht="18.75" customHeight="1">
      <c r="A1142" s="13"/>
      <c r="B1142" s="13"/>
      <c r="C1142" s="32"/>
      <c r="D1142" s="13"/>
      <c r="E1142" s="14"/>
      <c r="F1142" s="14"/>
      <c r="G1142" s="1"/>
      <c r="H1142" s="1"/>
      <c r="I1142" s="1"/>
      <c r="J1142" s="1"/>
      <c r="K1142" s="1"/>
      <c r="L1142" s="1"/>
      <c r="M1142" s="1"/>
      <c r="N1142" s="1"/>
    </row>
    <row r="1143" spans="1:14" ht="18.75" customHeight="1">
      <c r="A1143" s="13"/>
      <c r="B1143" s="13"/>
      <c r="C1143" s="32"/>
      <c r="D1143" s="13"/>
      <c r="E1143" s="14"/>
      <c r="F1143" s="14"/>
      <c r="G1143" s="1"/>
      <c r="H1143" s="1"/>
      <c r="I1143" s="1"/>
      <c r="J1143" s="1"/>
      <c r="K1143" s="1"/>
      <c r="L1143" s="1"/>
      <c r="M1143" s="1"/>
      <c r="N1143" s="1"/>
    </row>
    <row r="1144" spans="1:14" ht="18.75" customHeight="1">
      <c r="A1144" s="13"/>
      <c r="B1144" s="13"/>
      <c r="C1144" s="32"/>
      <c r="D1144" s="13"/>
      <c r="E1144" s="14"/>
      <c r="F1144" s="14"/>
      <c r="G1144" s="1"/>
      <c r="H1144" s="1"/>
      <c r="I1144" s="1"/>
      <c r="J1144" s="1"/>
      <c r="K1144" s="1"/>
      <c r="L1144" s="1"/>
      <c r="M1144" s="1"/>
      <c r="N1144" s="1"/>
    </row>
    <row r="1145" spans="1:14" ht="18.75" customHeight="1">
      <c r="A1145" s="13"/>
      <c r="B1145" s="13"/>
      <c r="C1145" s="32"/>
      <c r="D1145" s="13"/>
      <c r="E1145" s="14"/>
      <c r="F1145" s="14"/>
      <c r="G1145" s="1"/>
      <c r="H1145" s="1"/>
      <c r="I1145" s="1"/>
      <c r="J1145" s="1"/>
      <c r="K1145" s="1"/>
      <c r="L1145" s="1"/>
      <c r="M1145" s="1"/>
      <c r="N1145" s="1"/>
    </row>
    <row r="1146" spans="1:14" ht="18.75" customHeight="1">
      <c r="A1146" s="13"/>
      <c r="B1146" s="13"/>
      <c r="C1146" s="32"/>
      <c r="D1146" s="13"/>
      <c r="E1146" s="14"/>
      <c r="F1146" s="14"/>
      <c r="G1146" s="1"/>
      <c r="H1146" s="1"/>
      <c r="I1146" s="1"/>
      <c r="J1146" s="1"/>
      <c r="K1146" s="1"/>
      <c r="L1146" s="1"/>
      <c r="M1146" s="1"/>
      <c r="N1146" s="1"/>
    </row>
    <row r="1147" spans="1:14" ht="18.75" customHeight="1">
      <c r="A1147" s="13"/>
      <c r="B1147" s="13"/>
      <c r="C1147" s="32"/>
      <c r="D1147" s="13"/>
      <c r="E1147" s="14"/>
      <c r="F1147" s="14"/>
      <c r="G1147" s="1"/>
      <c r="H1147" s="1"/>
      <c r="I1147" s="1"/>
      <c r="J1147" s="1"/>
      <c r="K1147" s="1"/>
      <c r="L1147" s="1"/>
      <c r="M1147" s="1"/>
      <c r="N1147" s="1"/>
    </row>
    <row r="1148" spans="1:14" ht="18.75" customHeight="1">
      <c r="A1148" s="13"/>
      <c r="B1148" s="13"/>
      <c r="C1148" s="32"/>
      <c r="D1148" s="13"/>
      <c r="E1148" s="14"/>
      <c r="F1148" s="14"/>
      <c r="G1148" s="1"/>
      <c r="H1148" s="1"/>
      <c r="I1148" s="1"/>
      <c r="J1148" s="1"/>
      <c r="K1148" s="1"/>
      <c r="L1148" s="1"/>
      <c r="M1148" s="1"/>
      <c r="N1148" s="1"/>
    </row>
    <row r="1149" spans="1:14" ht="18.75" customHeight="1">
      <c r="A1149" s="13"/>
      <c r="B1149" s="13"/>
      <c r="C1149" s="32"/>
      <c r="D1149" s="13"/>
      <c r="E1149" s="14"/>
      <c r="F1149" s="14"/>
      <c r="G1149" s="1"/>
      <c r="H1149" s="1"/>
      <c r="I1149" s="1"/>
      <c r="J1149" s="1"/>
      <c r="K1149" s="1"/>
      <c r="L1149" s="1"/>
      <c r="M1149" s="1"/>
      <c r="N1149" s="1"/>
    </row>
    <row r="1150" spans="1:14" ht="18.75" customHeight="1">
      <c r="A1150" s="13"/>
      <c r="B1150" s="13"/>
      <c r="C1150" s="32"/>
      <c r="D1150" s="13"/>
      <c r="E1150" s="14"/>
      <c r="F1150" s="14"/>
      <c r="G1150" s="1"/>
      <c r="H1150" s="1"/>
      <c r="I1150" s="1"/>
      <c r="J1150" s="1"/>
      <c r="K1150" s="1"/>
      <c r="L1150" s="1"/>
      <c r="M1150" s="1"/>
      <c r="N1150" s="1"/>
    </row>
    <row r="1151" spans="1:14" ht="18.75" customHeight="1">
      <c r="A1151" s="13"/>
      <c r="B1151" s="13"/>
      <c r="C1151" s="32"/>
      <c r="D1151" s="13"/>
      <c r="E1151" s="14"/>
      <c r="F1151" s="14"/>
      <c r="G1151" s="1"/>
      <c r="H1151" s="1"/>
      <c r="I1151" s="1"/>
      <c r="J1151" s="1"/>
      <c r="K1151" s="1"/>
      <c r="L1151" s="1"/>
      <c r="M1151" s="1"/>
      <c r="N1151" s="1"/>
    </row>
    <row r="1152" spans="1:14" ht="18.75" customHeight="1">
      <c r="A1152" s="13"/>
      <c r="B1152" s="13"/>
      <c r="C1152" s="32"/>
      <c r="D1152" s="13"/>
      <c r="E1152" s="14"/>
      <c r="F1152" s="14"/>
      <c r="G1152" s="1"/>
      <c r="H1152" s="1"/>
      <c r="I1152" s="1"/>
      <c r="J1152" s="1"/>
      <c r="K1152" s="1"/>
      <c r="L1152" s="1"/>
      <c r="M1152" s="1"/>
      <c r="N1152" s="1"/>
    </row>
    <row r="1153" spans="1:14" ht="18.75" customHeight="1">
      <c r="A1153" s="13"/>
      <c r="B1153" s="13"/>
      <c r="C1153" s="32"/>
      <c r="D1153" s="13"/>
      <c r="E1153" s="14"/>
      <c r="F1153" s="14"/>
      <c r="G1153" s="1"/>
      <c r="H1153" s="1"/>
      <c r="I1153" s="1"/>
      <c r="J1153" s="1"/>
      <c r="K1153" s="1"/>
      <c r="L1153" s="1"/>
      <c r="M1153" s="1"/>
      <c r="N1153" s="1"/>
    </row>
    <row r="1154" spans="1:14" ht="18.75" customHeight="1">
      <c r="A1154" s="13"/>
      <c r="B1154" s="13"/>
      <c r="C1154" s="32"/>
      <c r="D1154" s="13"/>
      <c r="E1154" s="14"/>
      <c r="F1154" s="14"/>
      <c r="G1154" s="1"/>
      <c r="H1154" s="1"/>
      <c r="I1154" s="1"/>
      <c r="J1154" s="1"/>
      <c r="K1154" s="1"/>
      <c r="L1154" s="1"/>
      <c r="M1154" s="1"/>
      <c r="N1154" s="1"/>
    </row>
    <row r="1155" spans="1:14" ht="18.75" customHeight="1">
      <c r="A1155" s="13"/>
      <c r="B1155" s="13"/>
      <c r="C1155" s="32"/>
      <c r="D1155" s="13"/>
      <c r="E1155" s="14"/>
      <c r="F1155" s="14"/>
      <c r="G1155" s="1"/>
      <c r="H1155" s="1"/>
      <c r="I1155" s="1"/>
      <c r="J1155" s="1"/>
      <c r="K1155" s="1"/>
      <c r="L1155" s="1"/>
      <c r="M1155" s="1"/>
      <c r="N1155" s="1"/>
    </row>
    <row r="1156" spans="1:14" ht="18.75" customHeight="1">
      <c r="A1156" s="13"/>
      <c r="B1156" s="13"/>
      <c r="C1156" s="32"/>
      <c r="D1156" s="13"/>
      <c r="E1156" s="14"/>
      <c r="F1156" s="14"/>
      <c r="G1156" s="1"/>
      <c r="H1156" s="1"/>
      <c r="I1156" s="1"/>
      <c r="J1156" s="1"/>
      <c r="K1156" s="1"/>
      <c r="L1156" s="1"/>
      <c r="M1156" s="1"/>
      <c r="N1156" s="1"/>
    </row>
    <row r="1157" spans="1:14" ht="18.75" customHeight="1">
      <c r="A1157" s="13"/>
      <c r="B1157" s="13"/>
      <c r="C1157" s="32"/>
      <c r="D1157" s="13"/>
      <c r="E1157" s="14"/>
      <c r="F1157" s="14"/>
      <c r="G1157" s="1"/>
      <c r="H1157" s="1"/>
      <c r="I1157" s="1"/>
      <c r="J1157" s="1"/>
      <c r="K1157" s="1"/>
      <c r="L1157" s="1"/>
      <c r="M1157" s="1"/>
      <c r="N1157" s="1"/>
    </row>
    <row r="1158" spans="1:14" ht="18.75" customHeight="1">
      <c r="A1158" s="13"/>
      <c r="B1158" s="13"/>
      <c r="C1158" s="32"/>
      <c r="D1158" s="13"/>
      <c r="E1158" s="14"/>
      <c r="F1158" s="14"/>
      <c r="G1158" s="1"/>
      <c r="H1158" s="1"/>
      <c r="I1158" s="1"/>
      <c r="J1158" s="1"/>
      <c r="K1158" s="1"/>
      <c r="L1158" s="1"/>
      <c r="M1158" s="1"/>
      <c r="N1158" s="1"/>
    </row>
    <row r="1159" spans="1:14" ht="18.75" customHeight="1">
      <c r="A1159" s="13"/>
      <c r="B1159" s="13"/>
      <c r="C1159" s="32"/>
      <c r="D1159" s="13"/>
      <c r="E1159" s="14"/>
      <c r="F1159" s="14"/>
      <c r="G1159" s="1"/>
      <c r="H1159" s="1"/>
      <c r="I1159" s="1"/>
      <c r="J1159" s="1"/>
      <c r="K1159" s="1"/>
      <c r="L1159" s="1"/>
      <c r="M1159" s="1"/>
      <c r="N1159" s="1"/>
    </row>
    <row r="1160" spans="1:14" ht="18.75" customHeight="1">
      <c r="A1160" s="13"/>
      <c r="B1160" s="13"/>
      <c r="C1160" s="32"/>
      <c r="D1160" s="13"/>
      <c r="E1160" s="14"/>
      <c r="F1160" s="14"/>
      <c r="G1160" s="1"/>
      <c r="H1160" s="1"/>
      <c r="I1160" s="1"/>
      <c r="J1160" s="1"/>
      <c r="K1160" s="1"/>
      <c r="L1160" s="1"/>
      <c r="M1160" s="1"/>
      <c r="N1160" s="1"/>
    </row>
    <row r="1161" spans="1:14" ht="18.75" customHeight="1">
      <c r="A1161" s="13"/>
      <c r="B1161" s="13"/>
      <c r="C1161" s="32"/>
      <c r="D1161" s="13"/>
      <c r="E1161" s="14"/>
      <c r="F1161" s="14"/>
      <c r="G1161" s="1"/>
      <c r="H1161" s="1"/>
      <c r="I1161" s="1"/>
      <c r="J1161" s="1"/>
      <c r="K1161" s="1"/>
      <c r="L1161" s="1"/>
      <c r="M1161" s="1"/>
      <c r="N1161" s="1"/>
    </row>
    <row r="1162" spans="1:14" ht="18.75" customHeight="1">
      <c r="A1162" s="13"/>
      <c r="B1162" s="13"/>
      <c r="C1162" s="32"/>
      <c r="D1162" s="13"/>
      <c r="E1162" s="14"/>
      <c r="F1162" s="14"/>
      <c r="G1162" s="1"/>
      <c r="H1162" s="1"/>
      <c r="I1162" s="1"/>
      <c r="J1162" s="1"/>
      <c r="K1162" s="1"/>
      <c r="L1162" s="1"/>
      <c r="M1162" s="1"/>
      <c r="N1162" s="1"/>
    </row>
    <row r="1163" spans="1:14" ht="18.75" customHeight="1">
      <c r="A1163" s="13"/>
      <c r="B1163" s="13"/>
      <c r="C1163" s="32"/>
      <c r="D1163" s="13"/>
      <c r="E1163" s="14"/>
      <c r="F1163" s="14"/>
      <c r="G1163" s="1"/>
      <c r="H1163" s="1"/>
      <c r="I1163" s="1"/>
      <c r="J1163" s="1"/>
      <c r="K1163" s="1"/>
      <c r="L1163" s="1"/>
      <c r="M1163" s="1"/>
      <c r="N1163" s="1"/>
    </row>
    <row r="1164" spans="1:14" ht="18.75" customHeight="1">
      <c r="A1164" s="13"/>
      <c r="B1164" s="13"/>
      <c r="C1164" s="32"/>
      <c r="D1164" s="13"/>
      <c r="E1164" s="14"/>
      <c r="F1164" s="14"/>
      <c r="G1164" s="1"/>
      <c r="H1164" s="1"/>
      <c r="I1164" s="1"/>
      <c r="J1164" s="1"/>
      <c r="K1164" s="1"/>
      <c r="L1164" s="1"/>
      <c r="M1164" s="1"/>
      <c r="N1164" s="1"/>
    </row>
    <row r="1165" spans="1:14" ht="18.75" customHeight="1">
      <c r="A1165" s="13"/>
      <c r="B1165" s="13"/>
      <c r="C1165" s="32"/>
      <c r="D1165" s="13"/>
      <c r="E1165" s="14"/>
      <c r="F1165" s="14"/>
      <c r="G1165" s="1"/>
      <c r="H1165" s="1"/>
      <c r="I1165" s="1"/>
      <c r="J1165" s="1"/>
      <c r="K1165" s="1"/>
      <c r="L1165" s="1"/>
      <c r="M1165" s="1"/>
      <c r="N1165" s="1"/>
    </row>
    <row r="1166" spans="1:14" ht="18.75" customHeight="1">
      <c r="A1166" s="13"/>
      <c r="B1166" s="13"/>
      <c r="C1166" s="32"/>
      <c r="D1166" s="13"/>
      <c r="E1166" s="14"/>
      <c r="F1166" s="14"/>
      <c r="G1166" s="1"/>
      <c r="H1166" s="1"/>
      <c r="I1166" s="1"/>
      <c r="J1166" s="1"/>
      <c r="K1166" s="1"/>
      <c r="L1166" s="1"/>
      <c r="M1166" s="1"/>
      <c r="N1166" s="1"/>
    </row>
    <row r="1167" spans="1:14" ht="18.75" customHeight="1">
      <c r="A1167" s="13"/>
      <c r="B1167" s="13"/>
      <c r="C1167" s="32"/>
      <c r="D1167" s="13"/>
      <c r="E1167" s="14"/>
      <c r="F1167" s="14"/>
      <c r="G1167" s="1"/>
      <c r="H1167" s="1"/>
      <c r="I1167" s="1"/>
      <c r="J1167" s="1"/>
      <c r="K1167" s="1"/>
      <c r="L1167" s="1"/>
      <c r="M1167" s="1"/>
      <c r="N1167" s="1"/>
    </row>
    <row r="1168" spans="1:14" ht="18.75" customHeight="1">
      <c r="A1168" s="13"/>
      <c r="B1168" s="13"/>
      <c r="C1168" s="32"/>
      <c r="D1168" s="13"/>
      <c r="E1168" s="14"/>
      <c r="F1168" s="14"/>
      <c r="G1168" s="1"/>
      <c r="H1168" s="1"/>
      <c r="I1168" s="1"/>
      <c r="J1168" s="1"/>
      <c r="K1168" s="1"/>
      <c r="L1168" s="1"/>
      <c r="M1168" s="1"/>
      <c r="N1168" s="1"/>
    </row>
    <row r="1169" spans="1:14" ht="18.75" customHeight="1">
      <c r="A1169" s="13"/>
      <c r="B1169" s="13"/>
      <c r="C1169" s="32"/>
      <c r="D1169" s="13"/>
      <c r="E1169" s="14"/>
      <c r="F1169" s="14"/>
      <c r="G1169" s="1"/>
      <c r="H1169" s="1"/>
      <c r="I1169" s="1"/>
      <c r="J1169" s="1"/>
      <c r="K1169" s="1"/>
      <c r="L1169" s="1"/>
      <c r="M1169" s="1"/>
      <c r="N1169" s="1"/>
    </row>
    <row r="1170" spans="1:14" ht="18.75" customHeight="1">
      <c r="A1170" s="13"/>
      <c r="B1170" s="13"/>
      <c r="C1170" s="32"/>
      <c r="D1170" s="13"/>
      <c r="E1170" s="14"/>
      <c r="F1170" s="14"/>
      <c r="G1170" s="1"/>
      <c r="H1170" s="1"/>
      <c r="I1170" s="1"/>
      <c r="J1170" s="1"/>
      <c r="K1170" s="1"/>
      <c r="L1170" s="1"/>
      <c r="M1170" s="1"/>
      <c r="N1170" s="1"/>
    </row>
    <row r="1171" spans="1:14" ht="18.75" customHeight="1">
      <c r="A1171" s="13"/>
      <c r="B1171" s="13"/>
      <c r="C1171" s="32"/>
      <c r="D1171" s="13"/>
      <c r="E1171" s="14"/>
      <c r="F1171" s="14"/>
      <c r="G1171" s="1"/>
      <c r="H1171" s="1"/>
      <c r="I1171" s="1"/>
      <c r="J1171" s="1"/>
      <c r="K1171" s="1"/>
      <c r="L1171" s="1"/>
      <c r="M1171" s="1"/>
      <c r="N1171" s="1"/>
    </row>
    <row r="1172" spans="1:14" ht="18.75" customHeight="1">
      <c r="A1172" s="13"/>
      <c r="B1172" s="13"/>
      <c r="C1172" s="32"/>
      <c r="D1172" s="13"/>
      <c r="E1172" s="14"/>
      <c r="F1172" s="14"/>
      <c r="G1172" s="1"/>
      <c r="H1172" s="1"/>
      <c r="I1172" s="1"/>
      <c r="J1172" s="1"/>
      <c r="K1172" s="1"/>
      <c r="L1172" s="1"/>
      <c r="M1172" s="1"/>
      <c r="N1172" s="1"/>
    </row>
    <row r="1173" spans="1:14" ht="18.75" customHeight="1">
      <c r="A1173" s="13"/>
      <c r="B1173" s="13"/>
      <c r="C1173" s="32"/>
      <c r="D1173" s="13"/>
      <c r="E1173" s="14"/>
      <c r="F1173" s="14"/>
      <c r="G1173" s="1"/>
      <c r="H1173" s="1"/>
      <c r="I1173" s="1"/>
      <c r="J1173" s="1"/>
      <c r="K1173" s="1"/>
      <c r="L1173" s="1"/>
      <c r="M1173" s="1"/>
      <c r="N1173" s="1"/>
    </row>
    <row r="1174" spans="1:14" ht="18.75" customHeight="1">
      <c r="A1174" s="13"/>
      <c r="B1174" s="13"/>
      <c r="C1174" s="32"/>
      <c r="D1174" s="13"/>
      <c r="E1174" s="14"/>
      <c r="F1174" s="14"/>
      <c r="G1174" s="1"/>
      <c r="H1174" s="1"/>
      <c r="I1174" s="1"/>
      <c r="J1174" s="1"/>
      <c r="K1174" s="1"/>
      <c r="L1174" s="1"/>
      <c r="M1174" s="1"/>
      <c r="N1174" s="1"/>
    </row>
    <row r="1175" spans="1:14" ht="18.75" customHeight="1">
      <c r="A1175" s="13"/>
      <c r="B1175" s="13"/>
      <c r="C1175" s="32"/>
      <c r="D1175" s="13"/>
      <c r="E1175" s="14"/>
      <c r="F1175" s="14"/>
      <c r="G1175" s="1"/>
      <c r="H1175" s="1"/>
      <c r="I1175" s="1"/>
      <c r="J1175" s="1"/>
      <c r="K1175" s="1"/>
      <c r="L1175" s="1"/>
      <c r="M1175" s="1"/>
      <c r="N1175" s="1"/>
    </row>
    <row r="1176" spans="1:14" ht="18.75" customHeight="1">
      <c r="A1176" s="13"/>
      <c r="B1176" s="13"/>
      <c r="C1176" s="32"/>
      <c r="D1176" s="13"/>
      <c r="E1176" s="14"/>
      <c r="F1176" s="14"/>
      <c r="G1176" s="1"/>
      <c r="H1176" s="1"/>
      <c r="I1176" s="1"/>
      <c r="J1176" s="1"/>
      <c r="K1176" s="1"/>
      <c r="L1176" s="1"/>
      <c r="M1176" s="1"/>
      <c r="N1176" s="1"/>
    </row>
    <row r="1177" spans="1:14" ht="18.75" customHeight="1">
      <c r="A1177" s="13"/>
      <c r="B1177" s="13"/>
      <c r="C1177" s="32"/>
      <c r="D1177" s="13"/>
      <c r="E1177" s="14"/>
      <c r="F1177" s="14"/>
      <c r="G1177" s="1"/>
      <c r="H1177" s="1"/>
      <c r="I1177" s="1"/>
      <c r="J1177" s="1"/>
      <c r="K1177" s="1"/>
      <c r="L1177" s="1"/>
      <c r="M1177" s="1"/>
      <c r="N1177" s="1"/>
    </row>
    <row r="1178" spans="1:14" ht="18.75" customHeight="1">
      <c r="A1178" s="13"/>
      <c r="B1178" s="13"/>
      <c r="C1178" s="32"/>
      <c r="D1178" s="13"/>
      <c r="E1178" s="14"/>
      <c r="F1178" s="14"/>
      <c r="G1178" s="1"/>
      <c r="H1178" s="1"/>
      <c r="I1178" s="1"/>
      <c r="J1178" s="1"/>
      <c r="K1178" s="1"/>
      <c r="L1178" s="1"/>
      <c r="M1178" s="1"/>
      <c r="N1178" s="1"/>
    </row>
    <row r="1179" spans="1:14" ht="18.75" customHeight="1">
      <c r="A1179" s="13"/>
      <c r="B1179" s="13"/>
      <c r="C1179" s="32"/>
      <c r="D1179" s="13"/>
      <c r="E1179" s="14"/>
      <c r="F1179" s="14"/>
      <c r="G1179" s="1"/>
      <c r="H1179" s="1"/>
      <c r="I1179" s="1"/>
      <c r="J1179" s="1"/>
      <c r="K1179" s="1"/>
      <c r="L1179" s="1"/>
      <c r="M1179" s="1"/>
      <c r="N1179" s="1"/>
    </row>
    <row r="1180" spans="1:14" ht="18.75" customHeight="1">
      <c r="A1180" s="13"/>
      <c r="B1180" s="13"/>
      <c r="C1180" s="32"/>
      <c r="D1180" s="13"/>
      <c r="E1180" s="14"/>
      <c r="F1180" s="14"/>
      <c r="G1180" s="1"/>
      <c r="H1180" s="1"/>
      <c r="I1180" s="1"/>
      <c r="J1180" s="1"/>
      <c r="K1180" s="1"/>
      <c r="L1180" s="1"/>
      <c r="M1180" s="1"/>
      <c r="N1180" s="1"/>
    </row>
    <row r="1181" spans="1:14" ht="18.75" customHeight="1">
      <c r="A1181" s="13"/>
      <c r="B1181" s="13"/>
      <c r="C1181" s="32"/>
      <c r="D1181" s="13"/>
      <c r="E1181" s="14"/>
      <c r="F1181" s="14"/>
      <c r="G1181" s="1"/>
      <c r="H1181" s="1"/>
      <c r="I1181" s="1"/>
      <c r="J1181" s="1"/>
      <c r="K1181" s="1"/>
      <c r="L1181" s="1"/>
      <c r="M1181" s="1"/>
      <c r="N1181" s="1"/>
    </row>
    <row r="1182" spans="1:14" ht="18.75" customHeight="1">
      <c r="A1182" s="13"/>
      <c r="B1182" s="13"/>
      <c r="C1182" s="32"/>
      <c r="D1182" s="13"/>
      <c r="E1182" s="14"/>
      <c r="F1182" s="14"/>
      <c r="G1182" s="1"/>
      <c r="H1182" s="1"/>
      <c r="I1182" s="1"/>
      <c r="J1182" s="1"/>
      <c r="K1182" s="1"/>
      <c r="L1182" s="1"/>
      <c r="M1182" s="1"/>
      <c r="N1182" s="1"/>
    </row>
    <row r="1183" spans="1:14" ht="18.75" customHeight="1">
      <c r="A1183" s="13"/>
      <c r="B1183" s="13"/>
      <c r="C1183" s="32"/>
      <c r="D1183" s="13"/>
      <c r="E1183" s="14"/>
      <c r="F1183" s="14"/>
      <c r="G1183" s="1"/>
      <c r="H1183" s="1"/>
      <c r="I1183" s="1"/>
      <c r="J1183" s="1"/>
      <c r="K1183" s="1"/>
      <c r="L1183" s="1"/>
      <c r="M1183" s="1"/>
      <c r="N1183" s="1"/>
    </row>
    <row r="1184" spans="1:14" ht="18.75" customHeight="1">
      <c r="A1184" s="13"/>
      <c r="B1184" s="13"/>
      <c r="C1184" s="32"/>
      <c r="D1184" s="13"/>
      <c r="E1184" s="14"/>
      <c r="F1184" s="14"/>
      <c r="G1184" s="1"/>
      <c r="H1184" s="1"/>
      <c r="I1184" s="1"/>
      <c r="J1184" s="1"/>
      <c r="K1184" s="1"/>
      <c r="L1184" s="1"/>
      <c r="M1184" s="1"/>
      <c r="N1184" s="1"/>
    </row>
    <row r="1185" spans="1:14" ht="18.75" customHeight="1">
      <c r="A1185" s="13"/>
      <c r="B1185" s="13"/>
      <c r="C1185" s="32"/>
      <c r="D1185" s="13"/>
      <c r="E1185" s="14"/>
      <c r="F1185" s="14"/>
      <c r="G1185" s="1"/>
      <c r="H1185" s="1"/>
      <c r="I1185" s="1"/>
      <c r="J1185" s="1"/>
      <c r="K1185" s="1"/>
      <c r="L1185" s="1"/>
      <c r="M1185" s="1"/>
      <c r="N1185" s="1"/>
    </row>
    <row r="1186" spans="1:14" ht="18.75" customHeight="1">
      <c r="A1186" s="13"/>
      <c r="B1186" s="13"/>
      <c r="C1186" s="32"/>
      <c r="D1186" s="13"/>
      <c r="E1186" s="14"/>
      <c r="F1186" s="14"/>
      <c r="G1186" s="1"/>
      <c r="H1186" s="1"/>
      <c r="I1186" s="1"/>
      <c r="J1186" s="1"/>
      <c r="K1186" s="1"/>
      <c r="L1186" s="1"/>
      <c r="M1186" s="1"/>
      <c r="N1186" s="1"/>
    </row>
    <row r="1187" spans="1:14" ht="18.75" customHeight="1">
      <c r="A1187" s="13"/>
      <c r="B1187" s="13"/>
      <c r="C1187" s="32"/>
      <c r="D1187" s="13"/>
      <c r="E1187" s="14"/>
      <c r="F1187" s="14"/>
      <c r="G1187" s="1"/>
      <c r="H1187" s="1"/>
      <c r="I1187" s="1"/>
      <c r="J1187" s="1"/>
      <c r="K1187" s="1"/>
      <c r="L1187" s="1"/>
      <c r="M1187" s="1"/>
      <c r="N1187" s="1"/>
    </row>
    <row r="1188" spans="1:14" ht="18.75" customHeight="1">
      <c r="A1188" s="13"/>
      <c r="B1188" s="13"/>
      <c r="C1188" s="32"/>
      <c r="D1188" s="13"/>
      <c r="E1188" s="14"/>
      <c r="F1188" s="14"/>
      <c r="G1188" s="1"/>
      <c r="H1188" s="1"/>
      <c r="I1188" s="1"/>
      <c r="J1188" s="1"/>
      <c r="K1188" s="1"/>
      <c r="L1188" s="1"/>
      <c r="M1188" s="1"/>
      <c r="N1188" s="1"/>
    </row>
    <row r="1189" spans="1:14" ht="18.75" customHeight="1">
      <c r="A1189" s="13"/>
      <c r="B1189" s="13"/>
      <c r="C1189" s="32"/>
      <c r="D1189" s="13"/>
      <c r="E1189" s="14"/>
      <c r="F1189" s="14"/>
      <c r="G1189" s="1"/>
      <c r="H1189" s="1"/>
      <c r="I1189" s="1"/>
      <c r="J1189" s="1"/>
      <c r="K1189" s="1"/>
      <c r="L1189" s="1"/>
      <c r="M1189" s="1"/>
      <c r="N1189" s="1"/>
    </row>
    <row r="1190" spans="1:14" ht="18.75" customHeight="1">
      <c r="A1190" s="13"/>
      <c r="B1190" s="13"/>
      <c r="C1190" s="32"/>
      <c r="D1190" s="13"/>
      <c r="E1190" s="14"/>
      <c r="F1190" s="14"/>
      <c r="G1190" s="1"/>
      <c r="H1190" s="1"/>
      <c r="I1190" s="1"/>
      <c r="J1190" s="1"/>
      <c r="K1190" s="1"/>
      <c r="L1190" s="1"/>
      <c r="M1190" s="1"/>
      <c r="N1190" s="1"/>
    </row>
    <row r="1191" spans="1:14" ht="18.75" customHeight="1">
      <c r="A1191" s="13"/>
      <c r="B1191" s="13"/>
      <c r="C1191" s="32"/>
      <c r="D1191" s="13"/>
      <c r="E1191" s="14"/>
      <c r="F1191" s="14"/>
      <c r="G1191" s="1"/>
      <c r="H1191" s="1"/>
      <c r="I1191" s="1"/>
      <c r="J1191" s="1"/>
      <c r="K1191" s="1"/>
      <c r="L1191" s="1"/>
      <c r="M1191" s="1"/>
      <c r="N1191" s="1"/>
    </row>
    <row r="1192" spans="1:14" ht="18.75" customHeight="1">
      <c r="A1192" s="13"/>
      <c r="B1192" s="13"/>
      <c r="C1192" s="32"/>
      <c r="D1192" s="13"/>
      <c r="E1192" s="14"/>
      <c r="F1192" s="14"/>
      <c r="G1192" s="1"/>
      <c r="H1192" s="1"/>
      <c r="I1192" s="1"/>
      <c r="J1192" s="1"/>
      <c r="K1192" s="1"/>
      <c r="L1192" s="1"/>
      <c r="M1192" s="1"/>
      <c r="N1192" s="1"/>
    </row>
    <row r="1193" spans="1:14" ht="18.75" customHeight="1">
      <c r="A1193" s="13"/>
      <c r="B1193" s="13"/>
      <c r="C1193" s="32"/>
      <c r="D1193" s="13"/>
      <c r="E1193" s="14"/>
      <c r="F1193" s="14"/>
      <c r="G1193" s="1"/>
      <c r="H1193" s="1"/>
      <c r="I1193" s="1"/>
      <c r="J1193" s="1"/>
      <c r="K1193" s="1"/>
      <c r="L1193" s="1"/>
      <c r="M1193" s="1"/>
      <c r="N1193" s="1"/>
    </row>
    <row r="1194" spans="1:14" ht="18.75" customHeight="1">
      <c r="A1194" s="13"/>
      <c r="B1194" s="13"/>
      <c r="C1194" s="32"/>
      <c r="D1194" s="13"/>
      <c r="E1194" s="14"/>
      <c r="F1194" s="14"/>
      <c r="G1194" s="1"/>
      <c r="H1194" s="1"/>
      <c r="I1194" s="1"/>
      <c r="J1194" s="1"/>
      <c r="K1194" s="1"/>
      <c r="L1194" s="1"/>
      <c r="M1194" s="1"/>
      <c r="N1194" s="1"/>
    </row>
    <row r="1195" spans="1:14" ht="18.75" customHeight="1">
      <c r="A1195" s="13"/>
      <c r="B1195" s="13"/>
      <c r="C1195" s="32"/>
      <c r="D1195" s="13"/>
      <c r="E1195" s="14"/>
      <c r="F1195" s="14"/>
      <c r="G1195" s="1"/>
      <c r="H1195" s="1"/>
      <c r="I1195" s="1"/>
      <c r="J1195" s="1"/>
      <c r="K1195" s="1"/>
      <c r="L1195" s="1"/>
      <c r="M1195" s="1"/>
      <c r="N1195" s="1"/>
    </row>
    <row r="1196" spans="1:14" ht="18.75" customHeight="1">
      <c r="A1196" s="13"/>
      <c r="B1196" s="13"/>
      <c r="C1196" s="32"/>
      <c r="D1196" s="13"/>
      <c r="E1196" s="14"/>
      <c r="F1196" s="14"/>
      <c r="G1196" s="1"/>
      <c r="H1196" s="1"/>
      <c r="I1196" s="1"/>
      <c r="J1196" s="1"/>
      <c r="K1196" s="1"/>
      <c r="L1196" s="1"/>
      <c r="M1196" s="1"/>
      <c r="N1196" s="1"/>
    </row>
    <row r="1197" spans="1:14" ht="18.75" customHeight="1">
      <c r="A1197" s="13"/>
      <c r="B1197" s="13"/>
      <c r="C1197" s="32"/>
      <c r="D1197" s="13"/>
      <c r="E1197" s="14"/>
      <c r="F1197" s="14"/>
      <c r="G1197" s="1"/>
      <c r="H1197" s="1"/>
      <c r="I1197" s="1"/>
      <c r="J1197" s="1"/>
      <c r="K1197" s="1"/>
      <c r="L1197" s="1"/>
      <c r="M1197" s="1"/>
      <c r="N1197" s="1"/>
    </row>
    <row r="1198" spans="1:14" ht="18.75" customHeight="1">
      <c r="A1198" s="13"/>
      <c r="B1198" s="13"/>
      <c r="C1198" s="32"/>
      <c r="D1198" s="13"/>
      <c r="E1198" s="14"/>
      <c r="F1198" s="14"/>
      <c r="G1198" s="1"/>
      <c r="H1198" s="1"/>
      <c r="I1198" s="1"/>
      <c r="J1198" s="1"/>
      <c r="K1198" s="1"/>
      <c r="L1198" s="1"/>
      <c r="M1198" s="1"/>
      <c r="N1198" s="1"/>
    </row>
    <row r="1199" spans="1:14" ht="18.75" customHeight="1">
      <c r="A1199" s="13"/>
      <c r="B1199" s="13"/>
      <c r="C1199" s="32"/>
      <c r="D1199" s="13"/>
      <c r="E1199" s="14"/>
      <c r="F1199" s="14"/>
      <c r="G1199" s="1"/>
      <c r="H1199" s="1"/>
      <c r="I1199" s="1"/>
      <c r="J1199" s="1"/>
      <c r="K1199" s="1"/>
      <c r="L1199" s="1"/>
      <c r="M1199" s="1"/>
      <c r="N1199" s="1"/>
    </row>
    <row r="1200" spans="1:14" ht="18.75" customHeight="1">
      <c r="A1200" s="13"/>
      <c r="B1200" s="13"/>
      <c r="C1200" s="32"/>
      <c r="D1200" s="13"/>
      <c r="E1200" s="14"/>
      <c r="F1200" s="14"/>
      <c r="G1200" s="1"/>
      <c r="H1200" s="1"/>
      <c r="I1200" s="1"/>
      <c r="J1200" s="1"/>
      <c r="K1200" s="1"/>
      <c r="L1200" s="1"/>
      <c r="M1200" s="1"/>
      <c r="N1200" s="1"/>
    </row>
    <row r="1201" spans="1:14" ht="18.75" customHeight="1">
      <c r="A1201" s="13"/>
      <c r="B1201" s="13"/>
      <c r="C1201" s="32"/>
      <c r="D1201" s="13"/>
      <c r="E1201" s="14"/>
      <c r="F1201" s="14"/>
      <c r="G1201" s="1"/>
      <c r="H1201" s="1"/>
      <c r="I1201" s="1"/>
      <c r="J1201" s="1"/>
      <c r="K1201" s="1"/>
      <c r="L1201" s="1"/>
      <c r="M1201" s="1"/>
      <c r="N1201" s="1"/>
    </row>
    <row r="1202" spans="1:14" ht="18.75" customHeight="1">
      <c r="A1202" s="13"/>
      <c r="B1202" s="13"/>
      <c r="C1202" s="32"/>
      <c r="D1202" s="13"/>
      <c r="E1202" s="14"/>
      <c r="F1202" s="14"/>
      <c r="G1202" s="1"/>
      <c r="H1202" s="1"/>
      <c r="I1202" s="1"/>
      <c r="J1202" s="1"/>
      <c r="K1202" s="1"/>
      <c r="L1202" s="1"/>
      <c r="M1202" s="1"/>
      <c r="N1202" s="1"/>
    </row>
    <row r="1203" spans="1:14" ht="18.75" customHeight="1">
      <c r="A1203" s="13"/>
      <c r="B1203" s="13"/>
      <c r="C1203" s="32"/>
      <c r="D1203" s="13"/>
      <c r="E1203" s="14"/>
      <c r="F1203" s="14"/>
      <c r="G1203" s="1"/>
      <c r="H1203" s="1"/>
      <c r="I1203" s="1"/>
      <c r="J1203" s="1"/>
      <c r="K1203" s="1"/>
      <c r="L1203" s="1"/>
      <c r="M1203" s="1"/>
      <c r="N1203" s="1"/>
    </row>
    <row r="1204" spans="1:14" ht="18.75" customHeight="1">
      <c r="A1204" s="13"/>
      <c r="B1204" s="13"/>
      <c r="C1204" s="32"/>
      <c r="D1204" s="13"/>
      <c r="E1204" s="14"/>
      <c r="F1204" s="14"/>
      <c r="G1204" s="1"/>
      <c r="H1204" s="1"/>
      <c r="I1204" s="1"/>
      <c r="J1204" s="1"/>
      <c r="K1204" s="1"/>
      <c r="L1204" s="1"/>
      <c r="M1204" s="1"/>
      <c r="N1204" s="1"/>
    </row>
    <row r="1205" spans="1:14" ht="18.75" customHeight="1">
      <c r="A1205" s="13"/>
      <c r="B1205" s="13"/>
      <c r="C1205" s="32"/>
      <c r="D1205" s="13"/>
      <c r="E1205" s="14"/>
      <c r="F1205" s="14"/>
      <c r="G1205" s="1"/>
      <c r="H1205" s="1"/>
      <c r="I1205" s="1"/>
      <c r="J1205" s="1"/>
      <c r="K1205" s="1"/>
      <c r="L1205" s="1"/>
      <c r="M1205" s="1"/>
      <c r="N1205" s="1"/>
    </row>
    <row r="1206" spans="1:14" ht="18.75" customHeight="1">
      <c r="A1206" s="13"/>
      <c r="B1206" s="13"/>
      <c r="C1206" s="32"/>
      <c r="D1206" s="13"/>
      <c r="E1206" s="14"/>
      <c r="F1206" s="14"/>
      <c r="G1206" s="1"/>
      <c r="H1206" s="1"/>
      <c r="I1206" s="1"/>
      <c r="J1206" s="1"/>
      <c r="K1206" s="1"/>
      <c r="L1206" s="1"/>
      <c r="M1206" s="1"/>
      <c r="N1206" s="1"/>
    </row>
    <row r="1207" spans="1:14" ht="18.75" customHeight="1">
      <c r="A1207" s="13"/>
      <c r="B1207" s="13"/>
      <c r="C1207" s="32"/>
      <c r="D1207" s="13"/>
      <c r="E1207" s="14"/>
      <c r="F1207" s="14"/>
      <c r="G1207" s="1"/>
      <c r="H1207" s="1"/>
      <c r="I1207" s="1"/>
      <c r="J1207" s="1"/>
      <c r="K1207" s="1"/>
      <c r="L1207" s="1"/>
      <c r="M1207" s="1"/>
      <c r="N1207" s="1"/>
    </row>
    <row r="1208" spans="1:14" ht="18.75" customHeight="1">
      <c r="A1208" s="13"/>
      <c r="B1208" s="13"/>
      <c r="C1208" s="32"/>
      <c r="D1208" s="13"/>
      <c r="E1208" s="14"/>
      <c r="F1208" s="14"/>
      <c r="G1208" s="1"/>
      <c r="H1208" s="1"/>
      <c r="I1208" s="1"/>
      <c r="J1208" s="1"/>
      <c r="K1208" s="1"/>
      <c r="L1208" s="1"/>
      <c r="M1208" s="1"/>
      <c r="N1208" s="1"/>
    </row>
    <row r="1209" spans="1:14" ht="18.75" customHeight="1">
      <c r="A1209" s="13"/>
      <c r="B1209" s="13"/>
      <c r="C1209" s="32"/>
      <c r="D1209" s="13"/>
      <c r="E1209" s="14"/>
      <c r="F1209" s="14"/>
      <c r="G1209" s="1"/>
      <c r="H1209" s="1"/>
      <c r="I1209" s="1"/>
      <c r="J1209" s="1"/>
      <c r="K1209" s="1"/>
      <c r="L1209" s="1"/>
      <c r="M1209" s="1"/>
      <c r="N1209" s="1"/>
    </row>
    <row r="1210" spans="1:14" ht="18.75" customHeight="1">
      <c r="A1210" s="13"/>
      <c r="B1210" s="13"/>
      <c r="C1210" s="32"/>
      <c r="D1210" s="13"/>
      <c r="E1210" s="14"/>
      <c r="F1210" s="14"/>
      <c r="G1210" s="1"/>
      <c r="H1210" s="1"/>
      <c r="I1210" s="1"/>
      <c r="J1210" s="1"/>
      <c r="K1210" s="1"/>
      <c r="L1210" s="1"/>
      <c r="M1210" s="1"/>
      <c r="N1210" s="1"/>
    </row>
    <row r="1211" spans="1:14" ht="18.75" customHeight="1">
      <c r="A1211" s="13"/>
      <c r="B1211" s="13"/>
      <c r="C1211" s="32"/>
      <c r="D1211" s="13"/>
      <c r="E1211" s="14"/>
      <c r="F1211" s="14"/>
      <c r="G1211" s="1"/>
      <c r="H1211" s="1"/>
      <c r="I1211" s="1"/>
      <c r="J1211" s="1"/>
      <c r="K1211" s="1"/>
      <c r="L1211" s="1"/>
      <c r="M1211" s="1"/>
      <c r="N1211" s="1"/>
    </row>
    <row r="1212" spans="1:14" ht="18.75" customHeight="1">
      <c r="A1212" s="13"/>
      <c r="B1212" s="13"/>
      <c r="C1212" s="32"/>
      <c r="D1212" s="13"/>
      <c r="E1212" s="14"/>
      <c r="F1212" s="14"/>
      <c r="G1212" s="1"/>
      <c r="H1212" s="1"/>
      <c r="I1212" s="1"/>
      <c r="J1212" s="1"/>
      <c r="K1212" s="1"/>
      <c r="L1212" s="1"/>
      <c r="M1212" s="1"/>
      <c r="N1212" s="1"/>
    </row>
    <row r="1213" spans="1:14" ht="18.75" customHeight="1">
      <c r="A1213" s="13"/>
      <c r="B1213" s="13"/>
      <c r="C1213" s="32"/>
      <c r="D1213" s="13"/>
      <c r="E1213" s="14"/>
      <c r="F1213" s="14"/>
      <c r="G1213" s="1"/>
      <c r="H1213" s="1"/>
      <c r="I1213" s="1"/>
      <c r="J1213" s="1"/>
      <c r="K1213" s="1"/>
      <c r="L1213" s="1"/>
      <c r="M1213" s="1"/>
      <c r="N1213" s="1"/>
    </row>
    <row r="1214" spans="1:14" ht="18.75" customHeight="1">
      <c r="A1214" s="13"/>
      <c r="B1214" s="13"/>
      <c r="C1214" s="32"/>
      <c r="D1214" s="13"/>
      <c r="E1214" s="14"/>
      <c r="F1214" s="14"/>
      <c r="G1214" s="1"/>
      <c r="H1214" s="1"/>
      <c r="I1214" s="1"/>
      <c r="J1214" s="1"/>
      <c r="K1214" s="1"/>
      <c r="L1214" s="1"/>
      <c r="M1214" s="1"/>
      <c r="N1214" s="1"/>
    </row>
    <row r="1215" spans="1:14" ht="18.75" customHeight="1">
      <c r="A1215" s="13"/>
      <c r="B1215" s="13"/>
      <c r="C1215" s="32"/>
      <c r="D1215" s="13"/>
      <c r="E1215" s="14"/>
      <c r="F1215" s="14"/>
      <c r="G1215" s="1"/>
      <c r="H1215" s="1"/>
      <c r="I1215" s="1"/>
      <c r="J1215" s="1"/>
      <c r="K1215" s="1"/>
      <c r="L1215" s="1"/>
      <c r="M1215" s="1"/>
      <c r="N1215" s="1"/>
    </row>
    <row r="1216" spans="1:14" ht="18.75" customHeight="1">
      <c r="A1216" s="13"/>
      <c r="B1216" s="13"/>
      <c r="C1216" s="32"/>
      <c r="D1216" s="13"/>
      <c r="E1216" s="14"/>
      <c r="F1216" s="14"/>
      <c r="G1216" s="1"/>
      <c r="H1216" s="1"/>
      <c r="I1216" s="1"/>
      <c r="J1216" s="1"/>
      <c r="K1216" s="1"/>
      <c r="L1216" s="1"/>
      <c r="M1216" s="1"/>
      <c r="N1216" s="1"/>
    </row>
    <row r="1217" spans="1:14" ht="18.75" customHeight="1">
      <c r="A1217" s="13"/>
      <c r="B1217" s="13"/>
      <c r="C1217" s="32"/>
      <c r="D1217" s="13"/>
      <c r="E1217" s="14"/>
      <c r="F1217" s="14"/>
      <c r="G1217" s="1"/>
      <c r="H1217" s="1"/>
      <c r="I1217" s="1"/>
      <c r="J1217" s="1"/>
      <c r="K1217" s="1"/>
      <c r="L1217" s="1"/>
      <c r="M1217" s="1"/>
      <c r="N1217" s="1"/>
    </row>
    <row r="1218" spans="1:14" ht="18.75" customHeight="1">
      <c r="A1218" s="13"/>
      <c r="B1218" s="13"/>
      <c r="C1218" s="32"/>
      <c r="D1218" s="13"/>
      <c r="E1218" s="14"/>
      <c r="F1218" s="14"/>
      <c r="G1218" s="1"/>
      <c r="H1218" s="1"/>
      <c r="I1218" s="1"/>
      <c r="J1218" s="1"/>
      <c r="K1218" s="1"/>
      <c r="L1218" s="1"/>
      <c r="M1218" s="1"/>
      <c r="N1218" s="1"/>
    </row>
    <row r="1219" spans="1:14" ht="18.75" customHeight="1">
      <c r="A1219" s="13"/>
      <c r="B1219" s="13"/>
      <c r="C1219" s="32"/>
      <c r="D1219" s="13"/>
      <c r="E1219" s="14"/>
      <c r="F1219" s="14"/>
      <c r="G1219" s="1"/>
      <c r="H1219" s="1"/>
      <c r="I1219" s="1"/>
      <c r="J1219" s="1"/>
      <c r="K1219" s="1"/>
      <c r="L1219" s="1"/>
      <c r="M1219" s="1"/>
      <c r="N1219" s="1"/>
    </row>
    <row r="1220" spans="1:14" ht="18.75" customHeight="1">
      <c r="A1220" s="13"/>
      <c r="B1220" s="13"/>
      <c r="C1220" s="32"/>
      <c r="D1220" s="13"/>
      <c r="E1220" s="14"/>
      <c r="F1220" s="14"/>
      <c r="G1220" s="1"/>
      <c r="H1220" s="1"/>
      <c r="I1220" s="1"/>
      <c r="J1220" s="1"/>
      <c r="K1220" s="1"/>
      <c r="L1220" s="1"/>
      <c r="M1220" s="1"/>
      <c r="N1220" s="1"/>
    </row>
    <row r="1221" spans="1:14" ht="18.75" customHeight="1">
      <c r="A1221" s="13"/>
      <c r="B1221" s="13"/>
      <c r="C1221" s="32"/>
      <c r="D1221" s="13"/>
      <c r="E1221" s="14"/>
      <c r="F1221" s="14"/>
      <c r="G1221" s="1"/>
      <c r="H1221" s="1"/>
      <c r="I1221" s="1"/>
      <c r="J1221" s="1"/>
      <c r="K1221" s="1"/>
      <c r="L1221" s="1"/>
      <c r="M1221" s="1"/>
      <c r="N1221" s="1"/>
    </row>
    <row r="1222" spans="1:14" ht="18.75" customHeight="1">
      <c r="A1222" s="13"/>
      <c r="B1222" s="13"/>
      <c r="C1222" s="32"/>
      <c r="D1222" s="13"/>
      <c r="E1222" s="14"/>
      <c r="F1222" s="14"/>
      <c r="G1222" s="1"/>
      <c r="H1222" s="1"/>
      <c r="I1222" s="1"/>
      <c r="J1222" s="1"/>
      <c r="K1222" s="1"/>
      <c r="L1222" s="1"/>
      <c r="M1222" s="1"/>
      <c r="N1222" s="1"/>
    </row>
    <row r="1223" spans="1:14" ht="18.75" customHeight="1">
      <c r="A1223" s="13"/>
      <c r="B1223" s="13"/>
      <c r="C1223" s="32"/>
      <c r="D1223" s="13"/>
      <c r="E1223" s="14"/>
      <c r="F1223" s="14"/>
      <c r="G1223" s="1"/>
      <c r="H1223" s="1"/>
      <c r="I1223" s="1"/>
      <c r="J1223" s="1"/>
      <c r="K1223" s="1"/>
      <c r="L1223" s="1"/>
      <c r="M1223" s="1"/>
      <c r="N1223" s="1"/>
    </row>
    <row r="1224" spans="1:14" ht="18.75" customHeight="1">
      <c r="A1224" s="13"/>
      <c r="B1224" s="13"/>
      <c r="C1224" s="32"/>
      <c r="D1224" s="13"/>
      <c r="E1224" s="14"/>
      <c r="F1224" s="14"/>
      <c r="G1224" s="1"/>
      <c r="H1224" s="1"/>
      <c r="I1224" s="1"/>
      <c r="J1224" s="1"/>
      <c r="K1224" s="1"/>
      <c r="L1224" s="1"/>
      <c r="M1224" s="1"/>
      <c r="N1224" s="1"/>
    </row>
    <row r="1225" spans="1:14" ht="18.75" customHeight="1">
      <c r="A1225" s="13"/>
      <c r="B1225" s="13"/>
      <c r="C1225" s="32"/>
      <c r="D1225" s="13"/>
      <c r="E1225" s="14"/>
      <c r="F1225" s="14"/>
      <c r="G1225" s="1"/>
      <c r="H1225" s="1"/>
      <c r="I1225" s="1"/>
      <c r="J1225" s="1"/>
      <c r="K1225" s="1"/>
      <c r="L1225" s="1"/>
      <c r="M1225" s="1"/>
      <c r="N1225" s="1"/>
    </row>
    <row r="1226" spans="1:14" ht="18.75" customHeight="1">
      <c r="A1226" s="13"/>
      <c r="B1226" s="13"/>
      <c r="C1226" s="32"/>
      <c r="D1226" s="13"/>
      <c r="E1226" s="14"/>
      <c r="F1226" s="14"/>
      <c r="G1226" s="1"/>
      <c r="H1226" s="1"/>
      <c r="I1226" s="1"/>
      <c r="J1226" s="1"/>
      <c r="K1226" s="1"/>
      <c r="L1226" s="1"/>
      <c r="M1226" s="1"/>
      <c r="N1226" s="1"/>
    </row>
    <row r="1227" spans="1:14" ht="18.75" customHeight="1">
      <c r="A1227" s="13"/>
      <c r="B1227" s="13"/>
      <c r="C1227" s="32"/>
      <c r="D1227" s="13"/>
      <c r="E1227" s="14"/>
      <c r="F1227" s="14"/>
      <c r="G1227" s="1"/>
      <c r="H1227" s="1"/>
      <c r="I1227" s="1"/>
      <c r="J1227" s="1"/>
      <c r="K1227" s="1"/>
      <c r="L1227" s="1"/>
      <c r="M1227" s="1"/>
      <c r="N1227" s="1"/>
    </row>
    <row r="1228" spans="1:14" ht="18.75" customHeight="1">
      <c r="A1228" s="13"/>
      <c r="B1228" s="13"/>
      <c r="C1228" s="32"/>
      <c r="D1228" s="13"/>
      <c r="E1228" s="14"/>
      <c r="F1228" s="14"/>
      <c r="G1228" s="1"/>
      <c r="H1228" s="1"/>
      <c r="I1228" s="1"/>
      <c r="J1228" s="1"/>
      <c r="K1228" s="1"/>
      <c r="L1228" s="1"/>
      <c r="M1228" s="1"/>
      <c r="N1228" s="1"/>
    </row>
    <row r="1229" spans="1:14" ht="18.75" customHeight="1">
      <c r="A1229" s="13"/>
      <c r="B1229" s="13"/>
      <c r="C1229" s="32"/>
      <c r="D1229" s="13"/>
      <c r="E1229" s="14"/>
      <c r="F1229" s="14"/>
      <c r="G1229" s="1"/>
      <c r="H1229" s="1"/>
      <c r="I1229" s="1"/>
      <c r="J1229" s="1"/>
      <c r="K1229" s="1"/>
      <c r="L1229" s="1"/>
      <c r="M1229" s="1"/>
      <c r="N1229" s="1"/>
    </row>
    <row r="1230" spans="1:14" ht="18.75" customHeight="1">
      <c r="A1230" s="13"/>
      <c r="B1230" s="13"/>
      <c r="C1230" s="32"/>
      <c r="D1230" s="13"/>
      <c r="E1230" s="14"/>
      <c r="F1230" s="14"/>
      <c r="G1230" s="1"/>
      <c r="H1230" s="1"/>
      <c r="I1230" s="1"/>
      <c r="J1230" s="1"/>
      <c r="K1230" s="1"/>
      <c r="L1230" s="1"/>
      <c r="M1230" s="1"/>
      <c r="N1230" s="1"/>
    </row>
    <row r="1231" spans="1:14" ht="18.75" customHeight="1">
      <c r="A1231" s="13"/>
      <c r="B1231" s="13"/>
      <c r="C1231" s="32"/>
      <c r="D1231" s="13"/>
      <c r="E1231" s="14"/>
      <c r="F1231" s="14"/>
      <c r="G1231" s="1"/>
      <c r="H1231" s="1"/>
      <c r="I1231" s="1"/>
      <c r="J1231" s="1"/>
      <c r="K1231" s="1"/>
      <c r="L1231" s="1"/>
      <c r="M1231" s="1"/>
      <c r="N1231" s="1"/>
    </row>
    <row r="1232" spans="1:14" ht="18.75" customHeight="1">
      <c r="A1232" s="13"/>
      <c r="B1232" s="13"/>
      <c r="C1232" s="32"/>
      <c r="D1232" s="13"/>
      <c r="E1232" s="14"/>
      <c r="F1232" s="14"/>
      <c r="G1232" s="1"/>
      <c r="H1232" s="1"/>
      <c r="I1232" s="1"/>
      <c r="J1232" s="1"/>
      <c r="K1232" s="1"/>
      <c r="L1232" s="1"/>
      <c r="M1232" s="1"/>
      <c r="N1232" s="1"/>
    </row>
    <row r="1233" spans="1:14" ht="18.75" customHeight="1">
      <c r="A1233" s="13"/>
      <c r="B1233" s="13"/>
      <c r="C1233" s="32"/>
      <c r="D1233" s="13"/>
      <c r="E1233" s="14"/>
      <c r="F1233" s="14"/>
      <c r="G1233" s="1"/>
      <c r="H1233" s="1"/>
      <c r="I1233" s="1"/>
      <c r="J1233" s="1"/>
      <c r="K1233" s="1"/>
      <c r="L1233" s="1"/>
      <c r="M1233" s="1"/>
      <c r="N1233" s="1"/>
    </row>
    <row r="1234" spans="1:14" ht="18.75" customHeight="1">
      <c r="A1234" s="13"/>
      <c r="B1234" s="13"/>
      <c r="C1234" s="32"/>
      <c r="D1234" s="13"/>
      <c r="E1234" s="14"/>
      <c r="F1234" s="14"/>
      <c r="G1234" s="1"/>
      <c r="H1234" s="1"/>
      <c r="I1234" s="1"/>
      <c r="J1234" s="1"/>
      <c r="K1234" s="1"/>
      <c r="L1234" s="1"/>
      <c r="M1234" s="1"/>
      <c r="N1234" s="1"/>
    </row>
    <row r="1235" spans="1:14" ht="18.75" customHeight="1">
      <c r="A1235" s="13"/>
      <c r="B1235" s="13"/>
      <c r="C1235" s="32"/>
      <c r="D1235" s="13"/>
      <c r="E1235" s="14"/>
      <c r="F1235" s="14"/>
      <c r="G1235" s="1"/>
      <c r="H1235" s="1"/>
      <c r="I1235" s="1"/>
      <c r="J1235" s="1"/>
      <c r="K1235" s="1"/>
      <c r="L1235" s="1"/>
      <c r="M1235" s="1"/>
      <c r="N1235" s="1"/>
    </row>
    <row r="1236" spans="1:14" ht="18.75" customHeight="1">
      <c r="A1236" s="13"/>
      <c r="B1236" s="13"/>
      <c r="C1236" s="32"/>
      <c r="D1236" s="13"/>
      <c r="E1236" s="14"/>
      <c r="F1236" s="14"/>
      <c r="G1236" s="1"/>
      <c r="H1236" s="1"/>
      <c r="I1236" s="1"/>
      <c r="J1236" s="1"/>
      <c r="K1236" s="1"/>
      <c r="L1236" s="1"/>
      <c r="M1236" s="1"/>
      <c r="N1236" s="1"/>
    </row>
    <row r="1237" spans="1:14" ht="18.75" customHeight="1">
      <c r="A1237" s="13"/>
      <c r="B1237" s="13"/>
      <c r="C1237" s="32"/>
      <c r="D1237" s="13"/>
      <c r="E1237" s="14"/>
      <c r="F1237" s="14"/>
      <c r="G1237" s="1"/>
      <c r="H1237" s="1"/>
      <c r="I1237" s="1"/>
      <c r="J1237" s="1"/>
      <c r="K1237" s="1"/>
      <c r="L1237" s="1"/>
      <c r="M1237" s="1"/>
      <c r="N1237" s="1"/>
    </row>
    <row r="1238" spans="1:14" ht="18.75" customHeight="1">
      <c r="A1238" s="13"/>
      <c r="B1238" s="13"/>
      <c r="C1238" s="32"/>
      <c r="D1238" s="13"/>
      <c r="E1238" s="14"/>
      <c r="F1238" s="14"/>
      <c r="G1238" s="1"/>
      <c r="H1238" s="1"/>
      <c r="I1238" s="1"/>
      <c r="J1238" s="1"/>
      <c r="K1238" s="1"/>
      <c r="L1238" s="1"/>
      <c r="M1238" s="1"/>
      <c r="N1238" s="1"/>
    </row>
    <row r="1239" spans="1:14" ht="18.75" customHeight="1">
      <c r="A1239" s="13"/>
      <c r="B1239" s="13"/>
      <c r="C1239" s="32"/>
      <c r="D1239" s="13"/>
      <c r="E1239" s="14"/>
      <c r="F1239" s="14"/>
      <c r="G1239" s="1"/>
      <c r="H1239" s="1"/>
      <c r="I1239" s="1"/>
      <c r="J1239" s="1"/>
      <c r="K1239" s="1"/>
      <c r="L1239" s="1"/>
      <c r="M1239" s="1"/>
      <c r="N1239" s="1"/>
    </row>
    <row r="1240" spans="1:14" ht="18.75" customHeight="1">
      <c r="A1240" s="13"/>
      <c r="B1240" s="13"/>
      <c r="C1240" s="32"/>
      <c r="D1240" s="13"/>
      <c r="E1240" s="14"/>
      <c r="F1240" s="14"/>
      <c r="G1240" s="1"/>
      <c r="H1240" s="1"/>
      <c r="I1240" s="1"/>
      <c r="J1240" s="1"/>
      <c r="K1240" s="1"/>
      <c r="L1240" s="1"/>
      <c r="M1240" s="1"/>
      <c r="N1240" s="1"/>
    </row>
    <row r="1241" spans="1:14" ht="18.75" customHeight="1">
      <c r="A1241" s="13"/>
      <c r="B1241" s="13"/>
      <c r="C1241" s="32"/>
      <c r="D1241" s="13"/>
      <c r="E1241" s="14"/>
      <c r="F1241" s="14"/>
      <c r="G1241" s="1"/>
      <c r="H1241" s="1"/>
      <c r="I1241" s="1"/>
      <c r="J1241" s="1"/>
      <c r="K1241" s="1"/>
      <c r="L1241" s="1"/>
      <c r="M1241" s="1"/>
      <c r="N1241" s="1"/>
    </row>
    <row r="1242" spans="1:14" ht="18.75" customHeight="1">
      <c r="A1242" s="13"/>
      <c r="B1242" s="13"/>
      <c r="C1242" s="32"/>
      <c r="D1242" s="13"/>
      <c r="E1242" s="14"/>
      <c r="F1242" s="14"/>
      <c r="G1242" s="1"/>
      <c r="H1242" s="1"/>
      <c r="I1242" s="1"/>
      <c r="J1242" s="1"/>
      <c r="K1242" s="1"/>
      <c r="L1242" s="1"/>
      <c r="M1242" s="1"/>
      <c r="N1242" s="1"/>
    </row>
    <row r="1243" spans="1:14" ht="18.75" customHeight="1">
      <c r="A1243" s="13"/>
      <c r="B1243" s="13"/>
      <c r="C1243" s="32"/>
      <c r="D1243" s="13"/>
      <c r="E1243" s="14"/>
      <c r="F1243" s="14"/>
      <c r="G1243" s="1"/>
      <c r="H1243" s="1"/>
      <c r="I1243" s="1"/>
      <c r="J1243" s="1"/>
      <c r="K1243" s="1"/>
      <c r="L1243" s="1"/>
      <c r="M1243" s="1"/>
      <c r="N1243" s="1"/>
    </row>
    <row r="1244" spans="1:14" ht="18.75" customHeight="1">
      <c r="A1244" s="13"/>
      <c r="B1244" s="13"/>
      <c r="C1244" s="32"/>
      <c r="D1244" s="13"/>
      <c r="E1244" s="14"/>
      <c r="F1244" s="14"/>
      <c r="G1244" s="1"/>
      <c r="H1244" s="1"/>
      <c r="I1244" s="1"/>
      <c r="J1244" s="1"/>
      <c r="K1244" s="1"/>
      <c r="L1244" s="1"/>
      <c r="M1244" s="1"/>
      <c r="N1244" s="1"/>
    </row>
    <row r="1245" spans="1:14" ht="18.75" customHeight="1">
      <c r="A1245" s="13"/>
      <c r="B1245" s="13"/>
      <c r="C1245" s="32"/>
      <c r="D1245" s="13"/>
      <c r="E1245" s="14"/>
      <c r="F1245" s="14"/>
      <c r="G1245" s="1"/>
      <c r="H1245" s="1"/>
      <c r="I1245" s="1"/>
      <c r="J1245" s="1"/>
      <c r="K1245" s="1"/>
      <c r="L1245" s="1"/>
      <c r="M1245" s="1"/>
      <c r="N1245" s="1"/>
    </row>
    <row r="1246" spans="1:14" ht="18.75" customHeight="1">
      <c r="A1246" s="13"/>
      <c r="B1246" s="13"/>
      <c r="C1246" s="32"/>
      <c r="D1246" s="13"/>
      <c r="E1246" s="14"/>
      <c r="F1246" s="14"/>
      <c r="G1246" s="1"/>
      <c r="H1246" s="1"/>
      <c r="I1246" s="1"/>
      <c r="J1246" s="1"/>
      <c r="K1246" s="1"/>
      <c r="L1246" s="1"/>
      <c r="M1246" s="1"/>
      <c r="N1246" s="1"/>
    </row>
    <row r="1247" spans="1:14" ht="18.75" customHeight="1">
      <c r="A1247" s="13"/>
      <c r="B1247" s="13"/>
      <c r="C1247" s="32"/>
      <c r="D1247" s="13"/>
      <c r="E1247" s="14"/>
      <c r="F1247" s="14"/>
      <c r="G1247" s="1"/>
      <c r="H1247" s="1"/>
      <c r="I1247" s="1"/>
      <c r="J1247" s="1"/>
      <c r="K1247" s="1"/>
      <c r="L1247" s="1"/>
      <c r="M1247" s="1"/>
      <c r="N1247" s="1"/>
    </row>
    <row r="1248" spans="1:14" ht="18.75" customHeight="1">
      <c r="A1248" s="13"/>
      <c r="B1248" s="13"/>
      <c r="C1248" s="32"/>
      <c r="D1248" s="13"/>
      <c r="E1248" s="14"/>
      <c r="F1248" s="14"/>
      <c r="G1248" s="1"/>
      <c r="H1248" s="1"/>
      <c r="I1248" s="1"/>
      <c r="J1248" s="1"/>
      <c r="K1248" s="1"/>
      <c r="L1248" s="1"/>
      <c r="M1248" s="1"/>
      <c r="N1248" s="1"/>
    </row>
    <row r="1249" spans="1:14" ht="18.75" customHeight="1">
      <c r="A1249" s="13"/>
      <c r="B1249" s="13"/>
      <c r="C1249" s="32"/>
      <c r="D1249" s="13"/>
      <c r="E1249" s="14"/>
      <c r="F1249" s="14"/>
      <c r="G1249" s="1"/>
      <c r="H1249" s="1"/>
      <c r="I1249" s="1"/>
      <c r="J1249" s="1"/>
      <c r="K1249" s="1"/>
      <c r="L1249" s="1"/>
      <c r="M1249" s="1"/>
      <c r="N1249" s="1"/>
    </row>
    <row r="1250" spans="1:14" ht="18.75" customHeight="1">
      <c r="A1250" s="13"/>
      <c r="B1250" s="13"/>
      <c r="C1250" s="32"/>
      <c r="D1250" s="13"/>
      <c r="E1250" s="14"/>
      <c r="F1250" s="14"/>
      <c r="G1250" s="1"/>
      <c r="H1250" s="1"/>
      <c r="I1250" s="1"/>
      <c r="J1250" s="1"/>
      <c r="K1250" s="1"/>
      <c r="L1250" s="1"/>
      <c r="M1250" s="1"/>
      <c r="N1250" s="1"/>
    </row>
    <row r="1251" spans="1:14" ht="18.75" customHeight="1">
      <c r="A1251" s="13"/>
      <c r="B1251" s="13"/>
      <c r="C1251" s="32"/>
      <c r="D1251" s="13"/>
      <c r="E1251" s="14"/>
      <c r="F1251" s="14"/>
      <c r="G1251" s="1"/>
      <c r="H1251" s="1"/>
      <c r="I1251" s="1"/>
      <c r="J1251" s="1"/>
      <c r="K1251" s="1"/>
      <c r="L1251" s="1"/>
      <c r="M1251" s="1"/>
      <c r="N1251" s="1"/>
    </row>
    <row r="1252" spans="1:14" ht="18.75" customHeight="1">
      <c r="A1252" s="13"/>
      <c r="B1252" s="13"/>
      <c r="C1252" s="32"/>
      <c r="D1252" s="13"/>
      <c r="E1252" s="14"/>
      <c r="F1252" s="14"/>
      <c r="G1252" s="1"/>
      <c r="H1252" s="1"/>
      <c r="I1252" s="1"/>
      <c r="J1252" s="1"/>
      <c r="K1252" s="1"/>
      <c r="L1252" s="1"/>
      <c r="M1252" s="1"/>
      <c r="N1252" s="1"/>
    </row>
    <row r="1253" spans="1:14" ht="18.75" customHeight="1">
      <c r="A1253" s="13"/>
      <c r="B1253" s="13"/>
      <c r="C1253" s="32"/>
      <c r="D1253" s="13"/>
      <c r="E1253" s="14"/>
      <c r="F1253" s="14"/>
      <c r="G1253" s="1"/>
      <c r="H1253" s="1"/>
      <c r="I1253" s="1"/>
      <c r="J1253" s="1"/>
      <c r="K1253" s="1"/>
      <c r="L1253" s="1"/>
      <c r="M1253" s="1"/>
      <c r="N1253" s="1"/>
    </row>
    <row r="1254" spans="1:14" ht="18.75" customHeight="1">
      <c r="A1254" s="13"/>
      <c r="B1254" s="13"/>
      <c r="C1254" s="32"/>
      <c r="D1254" s="13"/>
      <c r="E1254" s="14"/>
      <c r="F1254" s="14"/>
      <c r="G1254" s="1"/>
      <c r="H1254" s="1"/>
      <c r="I1254" s="1"/>
      <c r="J1254" s="1"/>
      <c r="K1254" s="1"/>
      <c r="L1254" s="1"/>
      <c r="M1254" s="1"/>
      <c r="N1254" s="1"/>
    </row>
    <row r="1255" spans="1:14" ht="18.75" customHeight="1">
      <c r="A1255" s="13"/>
      <c r="B1255" s="13"/>
      <c r="C1255" s="32"/>
      <c r="D1255" s="13"/>
      <c r="E1255" s="14"/>
      <c r="F1255" s="14"/>
      <c r="G1255" s="1"/>
      <c r="H1255" s="1"/>
      <c r="I1255" s="1"/>
      <c r="J1255" s="1"/>
      <c r="K1255" s="1"/>
      <c r="L1255" s="1"/>
      <c r="M1255" s="1"/>
      <c r="N1255" s="1"/>
    </row>
    <row r="1256" spans="1:14" ht="18.75" customHeight="1">
      <c r="A1256" s="13"/>
      <c r="B1256" s="13"/>
      <c r="C1256" s="32"/>
      <c r="D1256" s="13"/>
      <c r="E1256" s="14"/>
      <c r="F1256" s="14"/>
      <c r="G1256" s="1"/>
      <c r="H1256" s="1"/>
      <c r="I1256" s="1"/>
      <c r="J1256" s="1"/>
      <c r="K1256" s="1"/>
      <c r="L1256" s="1"/>
      <c r="M1256" s="1"/>
      <c r="N1256" s="1"/>
    </row>
    <row r="1257" spans="1:14" ht="18.75" customHeight="1">
      <c r="A1257" s="13"/>
      <c r="B1257" s="13"/>
      <c r="C1257" s="32"/>
      <c r="D1257" s="13"/>
      <c r="E1257" s="14"/>
      <c r="F1257" s="14"/>
      <c r="G1257" s="1"/>
      <c r="H1257" s="1"/>
      <c r="I1257" s="1"/>
      <c r="J1257" s="1"/>
      <c r="K1257" s="1"/>
      <c r="L1257" s="1"/>
      <c r="M1257" s="1"/>
      <c r="N1257" s="1"/>
    </row>
    <row r="1258" spans="1:14" ht="18.75" customHeight="1">
      <c r="A1258" s="13"/>
      <c r="B1258" s="13"/>
      <c r="C1258" s="32"/>
      <c r="D1258" s="13"/>
      <c r="E1258" s="14"/>
      <c r="F1258" s="14"/>
      <c r="G1258" s="1"/>
      <c r="H1258" s="1"/>
      <c r="I1258" s="1"/>
      <c r="J1258" s="1"/>
      <c r="K1258" s="1"/>
      <c r="L1258" s="1"/>
      <c r="M1258" s="1"/>
      <c r="N1258" s="1"/>
    </row>
    <row r="1259" spans="1:14" ht="18.75" customHeight="1">
      <c r="A1259" s="13"/>
      <c r="B1259" s="13"/>
      <c r="C1259" s="32"/>
      <c r="D1259" s="13"/>
      <c r="E1259" s="14"/>
      <c r="F1259" s="14"/>
      <c r="G1259" s="1"/>
      <c r="H1259" s="1"/>
      <c r="I1259" s="1"/>
      <c r="J1259" s="1"/>
      <c r="K1259" s="1"/>
      <c r="L1259" s="1"/>
      <c r="M1259" s="1"/>
      <c r="N1259" s="1"/>
    </row>
    <row r="1260" spans="1:14" ht="18.75" customHeight="1">
      <c r="A1260" s="13"/>
      <c r="B1260" s="13"/>
      <c r="C1260" s="32"/>
      <c r="D1260" s="13"/>
      <c r="E1260" s="14"/>
      <c r="F1260" s="14"/>
      <c r="G1260" s="1"/>
      <c r="H1260" s="1"/>
      <c r="I1260" s="1"/>
      <c r="J1260" s="1"/>
      <c r="K1260" s="1"/>
      <c r="L1260" s="1"/>
      <c r="M1260" s="1"/>
      <c r="N1260" s="1"/>
    </row>
    <row r="1261" spans="1:14" ht="18.75" customHeight="1">
      <c r="A1261" s="13"/>
      <c r="B1261" s="13"/>
      <c r="C1261" s="32"/>
      <c r="D1261" s="13"/>
      <c r="E1261" s="14"/>
      <c r="F1261" s="14"/>
      <c r="G1261" s="1"/>
      <c r="H1261" s="1"/>
      <c r="I1261" s="1"/>
      <c r="J1261" s="1"/>
      <c r="K1261" s="1"/>
      <c r="L1261" s="1"/>
      <c r="M1261" s="1"/>
      <c r="N1261" s="1"/>
    </row>
    <row r="1262" spans="1:14" ht="18.75" customHeight="1">
      <c r="A1262" s="13"/>
      <c r="B1262" s="13"/>
      <c r="C1262" s="32"/>
      <c r="D1262" s="13"/>
      <c r="E1262" s="14"/>
      <c r="F1262" s="14"/>
      <c r="G1262" s="1"/>
      <c r="H1262" s="1"/>
      <c r="I1262" s="1"/>
      <c r="J1262" s="1"/>
      <c r="K1262" s="1"/>
      <c r="L1262" s="1"/>
      <c r="M1262" s="1"/>
      <c r="N1262" s="1"/>
    </row>
    <row r="1263" spans="1:14" ht="18.75" customHeight="1">
      <c r="A1263" s="13"/>
      <c r="B1263" s="13"/>
      <c r="C1263" s="32"/>
      <c r="D1263" s="13"/>
      <c r="E1263" s="14"/>
      <c r="F1263" s="14"/>
      <c r="G1263" s="1"/>
      <c r="H1263" s="1"/>
      <c r="I1263" s="1"/>
      <c r="J1263" s="1"/>
      <c r="K1263" s="1"/>
      <c r="L1263" s="1"/>
      <c r="M1263" s="1"/>
      <c r="N1263" s="1"/>
    </row>
    <row r="1264" spans="1:14" ht="18.75" customHeight="1">
      <c r="A1264" s="13"/>
      <c r="B1264" s="13"/>
      <c r="C1264" s="32"/>
      <c r="D1264" s="13"/>
      <c r="E1264" s="14"/>
      <c r="F1264" s="14"/>
      <c r="G1264" s="1"/>
      <c r="H1264" s="1"/>
      <c r="I1264" s="1"/>
      <c r="J1264" s="1"/>
      <c r="K1264" s="1"/>
      <c r="L1264" s="1"/>
      <c r="M1264" s="1"/>
      <c r="N1264" s="1"/>
    </row>
    <row r="1265" spans="1:14" ht="18.75" customHeight="1">
      <c r="A1265" s="13"/>
      <c r="B1265" s="13"/>
      <c r="C1265" s="32"/>
      <c r="D1265" s="13"/>
      <c r="E1265" s="14"/>
      <c r="F1265" s="14"/>
      <c r="G1265" s="1"/>
      <c r="H1265" s="1"/>
      <c r="I1265" s="1"/>
      <c r="J1265" s="1"/>
      <c r="K1265" s="1"/>
      <c r="L1265" s="1"/>
      <c r="M1265" s="1"/>
      <c r="N1265" s="1"/>
    </row>
    <row r="1266" spans="1:14" ht="18.75" customHeight="1">
      <c r="A1266" s="13"/>
      <c r="B1266" s="13"/>
      <c r="C1266" s="32"/>
      <c r="D1266" s="13"/>
      <c r="E1266" s="14"/>
      <c r="F1266" s="14"/>
      <c r="G1266" s="1"/>
      <c r="H1266" s="1"/>
      <c r="I1266" s="1"/>
      <c r="J1266" s="1"/>
      <c r="K1266" s="1"/>
      <c r="L1266" s="1"/>
      <c r="M1266" s="1"/>
      <c r="N1266" s="1"/>
    </row>
    <row r="1267" spans="1:14" ht="18.75" customHeight="1">
      <c r="A1267" s="13"/>
      <c r="B1267" s="13"/>
      <c r="C1267" s="32"/>
      <c r="D1267" s="13"/>
      <c r="E1267" s="14"/>
      <c r="F1267" s="14"/>
      <c r="G1267" s="1"/>
      <c r="H1267" s="1"/>
      <c r="I1267" s="1"/>
      <c r="J1267" s="1"/>
      <c r="K1267" s="1"/>
      <c r="L1267" s="1"/>
      <c r="M1267" s="1"/>
      <c r="N1267" s="1"/>
    </row>
    <row r="1268" spans="1:14" ht="18.75" customHeight="1">
      <c r="A1268" s="13"/>
      <c r="B1268" s="13"/>
      <c r="C1268" s="32"/>
      <c r="D1268" s="13"/>
      <c r="E1268" s="14"/>
      <c r="F1268" s="14"/>
      <c r="G1268" s="1"/>
      <c r="H1268" s="1"/>
      <c r="I1268" s="1"/>
      <c r="J1268" s="1"/>
      <c r="K1268" s="1"/>
      <c r="L1268" s="1"/>
      <c r="M1268" s="1"/>
      <c r="N1268" s="1"/>
    </row>
    <row r="1269" spans="1:14" ht="18.75" customHeight="1">
      <c r="A1269" s="13"/>
      <c r="B1269" s="13"/>
      <c r="C1269" s="32"/>
      <c r="D1269" s="13"/>
      <c r="E1269" s="14"/>
      <c r="F1269" s="14"/>
      <c r="G1269" s="1"/>
      <c r="H1269" s="1"/>
      <c r="I1269" s="1"/>
      <c r="J1269" s="1"/>
      <c r="K1269" s="1"/>
      <c r="L1269" s="1"/>
      <c r="M1269" s="1"/>
      <c r="N1269" s="1"/>
    </row>
    <row r="1270" spans="1:14" ht="18.75" customHeight="1">
      <c r="A1270" s="13"/>
      <c r="B1270" s="13"/>
      <c r="C1270" s="32"/>
      <c r="D1270" s="13"/>
      <c r="E1270" s="14"/>
      <c r="F1270" s="14"/>
      <c r="G1270" s="1"/>
      <c r="H1270" s="1"/>
      <c r="I1270" s="1"/>
      <c r="J1270" s="1"/>
      <c r="K1270" s="1"/>
      <c r="L1270" s="1"/>
      <c r="M1270" s="1"/>
      <c r="N1270" s="1"/>
    </row>
    <row r="1271" spans="1:14" ht="18.75" customHeight="1">
      <c r="A1271" s="13"/>
      <c r="B1271" s="13"/>
      <c r="C1271" s="32"/>
      <c r="D1271" s="13"/>
      <c r="E1271" s="14"/>
      <c r="F1271" s="14"/>
      <c r="G1271" s="1"/>
      <c r="H1271" s="1"/>
      <c r="I1271" s="1"/>
      <c r="J1271" s="1"/>
      <c r="K1271" s="1"/>
      <c r="L1271" s="1"/>
      <c r="M1271" s="1"/>
      <c r="N1271" s="1"/>
    </row>
    <row r="1272" spans="1:14" ht="18.75" customHeight="1">
      <c r="A1272" s="13"/>
      <c r="B1272" s="13"/>
      <c r="C1272" s="32"/>
      <c r="D1272" s="13"/>
      <c r="E1272" s="14"/>
      <c r="F1272" s="14"/>
      <c r="G1272" s="1"/>
      <c r="H1272" s="1"/>
      <c r="I1272" s="1"/>
      <c r="J1272" s="1"/>
      <c r="K1272" s="1"/>
      <c r="L1272" s="1"/>
      <c r="M1272" s="1"/>
      <c r="N1272" s="1"/>
    </row>
    <row r="1273" spans="1:14" ht="18.75" customHeight="1">
      <c r="A1273" s="13"/>
      <c r="B1273" s="13"/>
      <c r="C1273" s="32"/>
      <c r="D1273" s="13"/>
      <c r="E1273" s="14"/>
      <c r="F1273" s="14"/>
      <c r="G1273" s="1"/>
      <c r="H1273" s="1"/>
      <c r="I1273" s="1"/>
      <c r="J1273" s="1"/>
      <c r="K1273" s="1"/>
      <c r="L1273" s="1"/>
      <c r="M1273" s="1"/>
      <c r="N1273" s="1"/>
    </row>
    <row r="1274" spans="1:14" ht="18.75" customHeight="1">
      <c r="A1274" s="13"/>
      <c r="B1274" s="13"/>
      <c r="C1274" s="32"/>
      <c r="D1274" s="13"/>
      <c r="E1274" s="14"/>
      <c r="F1274" s="14"/>
      <c r="G1274" s="1"/>
      <c r="H1274" s="1"/>
      <c r="I1274" s="1"/>
      <c r="J1274" s="1"/>
      <c r="K1274" s="1"/>
      <c r="L1274" s="1"/>
      <c r="M1274" s="1"/>
      <c r="N1274" s="1"/>
    </row>
    <row r="1275" spans="1:14" ht="18.75" customHeight="1">
      <c r="A1275" s="13"/>
      <c r="B1275" s="13"/>
      <c r="C1275" s="32"/>
      <c r="D1275" s="13"/>
      <c r="E1275" s="14"/>
      <c r="F1275" s="14"/>
      <c r="G1275" s="1"/>
      <c r="H1275" s="1"/>
      <c r="I1275" s="1"/>
      <c r="J1275" s="1"/>
      <c r="K1275" s="1"/>
      <c r="L1275" s="1"/>
      <c r="M1275" s="1"/>
      <c r="N1275" s="1"/>
    </row>
    <row r="1276" spans="1:14" ht="18.75" customHeight="1">
      <c r="A1276" s="13"/>
      <c r="B1276" s="13"/>
      <c r="C1276" s="32"/>
      <c r="D1276" s="13"/>
      <c r="E1276" s="14"/>
      <c r="F1276" s="14"/>
      <c r="G1276" s="1"/>
      <c r="H1276" s="1"/>
      <c r="I1276" s="1"/>
      <c r="J1276" s="1"/>
      <c r="K1276" s="1"/>
      <c r="L1276" s="1"/>
      <c r="M1276" s="1"/>
      <c r="N1276" s="1"/>
    </row>
    <row r="1277" spans="1:14" ht="18.75" customHeight="1">
      <c r="A1277" s="13"/>
      <c r="B1277" s="13"/>
      <c r="C1277" s="32"/>
      <c r="D1277" s="13"/>
      <c r="E1277" s="14"/>
      <c r="F1277" s="14"/>
      <c r="G1277" s="1"/>
      <c r="H1277" s="1"/>
      <c r="I1277" s="1"/>
      <c r="J1277" s="1"/>
      <c r="K1277" s="1"/>
      <c r="L1277" s="1"/>
      <c r="M1277" s="1"/>
      <c r="N1277" s="1"/>
    </row>
    <row r="1278" spans="1:14" ht="18.75" customHeight="1">
      <c r="A1278" s="13"/>
      <c r="B1278" s="13"/>
      <c r="C1278" s="32"/>
      <c r="D1278" s="13"/>
      <c r="E1278" s="14"/>
      <c r="F1278" s="14"/>
      <c r="G1278" s="1"/>
      <c r="H1278" s="1"/>
      <c r="I1278" s="1"/>
      <c r="J1278" s="1"/>
      <c r="K1278" s="1"/>
      <c r="L1278" s="1"/>
      <c r="M1278" s="1"/>
      <c r="N1278" s="1"/>
    </row>
    <row r="1279" spans="1:14" ht="18.75" customHeight="1">
      <c r="A1279" s="13"/>
      <c r="B1279" s="13"/>
      <c r="C1279" s="32"/>
      <c r="D1279" s="13"/>
      <c r="E1279" s="14"/>
      <c r="F1279" s="14"/>
      <c r="G1279" s="1"/>
      <c r="H1279" s="1"/>
      <c r="I1279" s="1"/>
      <c r="J1279" s="1"/>
      <c r="K1279" s="1"/>
      <c r="L1279" s="1"/>
      <c r="M1279" s="1"/>
      <c r="N1279" s="1"/>
    </row>
    <row r="1280" spans="1:14" ht="18.75" customHeight="1">
      <c r="A1280" s="13"/>
      <c r="B1280" s="13"/>
      <c r="C1280" s="32"/>
      <c r="D1280" s="13"/>
      <c r="E1280" s="14"/>
      <c r="F1280" s="14"/>
      <c r="G1280" s="1"/>
      <c r="H1280" s="1"/>
      <c r="I1280" s="1"/>
      <c r="J1280" s="1"/>
      <c r="K1280" s="1"/>
      <c r="L1280" s="1"/>
      <c r="M1280" s="1"/>
      <c r="N1280" s="1"/>
    </row>
    <row r="1281" spans="1:14" ht="18.75" customHeight="1">
      <c r="A1281" s="13"/>
      <c r="B1281" s="13"/>
      <c r="C1281" s="32"/>
      <c r="D1281" s="13"/>
      <c r="E1281" s="14"/>
      <c r="F1281" s="14"/>
      <c r="G1281" s="1"/>
      <c r="H1281" s="1"/>
      <c r="I1281" s="1"/>
      <c r="J1281" s="1"/>
      <c r="K1281" s="1"/>
      <c r="L1281" s="1"/>
      <c r="M1281" s="1"/>
      <c r="N1281" s="1"/>
    </row>
    <row r="1282" spans="1:14" ht="18.75" customHeight="1">
      <c r="A1282" s="13"/>
      <c r="B1282" s="13"/>
      <c r="C1282" s="32"/>
      <c r="D1282" s="13"/>
      <c r="E1282" s="14"/>
      <c r="F1282" s="14"/>
      <c r="G1282" s="1"/>
      <c r="H1282" s="1"/>
      <c r="I1282" s="1"/>
      <c r="J1282" s="1"/>
      <c r="K1282" s="1"/>
      <c r="L1282" s="1"/>
      <c r="M1282" s="1"/>
      <c r="N1282" s="1"/>
    </row>
    <row r="1283" spans="1:14" ht="18.75" customHeight="1">
      <c r="A1283" s="13"/>
      <c r="B1283" s="13"/>
      <c r="C1283" s="32"/>
      <c r="D1283" s="13"/>
      <c r="E1283" s="14"/>
      <c r="F1283" s="14"/>
      <c r="G1283" s="1"/>
      <c r="H1283" s="1"/>
      <c r="I1283" s="1"/>
      <c r="J1283" s="1"/>
      <c r="K1283" s="1"/>
      <c r="L1283" s="1"/>
      <c r="M1283" s="1"/>
      <c r="N1283" s="1"/>
    </row>
    <row r="1284" spans="1:14" ht="18.75" customHeight="1">
      <c r="A1284" s="13"/>
      <c r="B1284" s="13"/>
      <c r="C1284" s="32"/>
      <c r="D1284" s="13"/>
      <c r="E1284" s="14"/>
      <c r="F1284" s="14"/>
      <c r="G1284" s="1"/>
      <c r="H1284" s="1"/>
      <c r="I1284" s="1"/>
      <c r="J1284" s="1"/>
      <c r="K1284" s="1"/>
      <c r="L1284" s="1"/>
      <c r="M1284" s="1"/>
      <c r="N1284" s="1"/>
    </row>
    <row r="1285" spans="1:14" ht="18.75" customHeight="1">
      <c r="A1285" s="13"/>
      <c r="B1285" s="13"/>
      <c r="C1285" s="32"/>
      <c r="D1285" s="13"/>
      <c r="E1285" s="14"/>
      <c r="F1285" s="14"/>
      <c r="G1285" s="1"/>
      <c r="H1285" s="1"/>
      <c r="I1285" s="1"/>
      <c r="J1285" s="1"/>
      <c r="K1285" s="1"/>
      <c r="L1285" s="1"/>
      <c r="M1285" s="1"/>
      <c r="N1285" s="1"/>
    </row>
    <row r="1286" spans="1:14" ht="18.75" customHeight="1">
      <c r="A1286" s="13"/>
      <c r="B1286" s="13"/>
      <c r="C1286" s="32"/>
      <c r="D1286" s="13"/>
      <c r="E1286" s="14"/>
      <c r="F1286" s="14"/>
      <c r="G1286" s="1"/>
      <c r="H1286" s="1"/>
      <c r="I1286" s="1"/>
      <c r="J1286" s="1"/>
      <c r="K1286" s="1"/>
      <c r="L1286" s="1"/>
      <c r="M1286" s="1"/>
      <c r="N1286" s="1"/>
    </row>
    <row r="1287" spans="1:14" ht="18.75" customHeight="1">
      <c r="A1287" s="13"/>
      <c r="B1287" s="13"/>
      <c r="C1287" s="32"/>
      <c r="D1287" s="13"/>
      <c r="E1287" s="14"/>
      <c r="F1287" s="14"/>
      <c r="G1287" s="1"/>
      <c r="H1287" s="1"/>
      <c r="I1287" s="1"/>
      <c r="J1287" s="1"/>
      <c r="K1287" s="1"/>
      <c r="L1287" s="1"/>
      <c r="M1287" s="1"/>
      <c r="N1287" s="1"/>
    </row>
    <row r="1288" spans="1:14" ht="18.75" customHeight="1">
      <c r="A1288" s="13"/>
      <c r="B1288" s="13"/>
      <c r="C1288" s="32"/>
      <c r="D1288" s="13"/>
      <c r="E1288" s="14"/>
      <c r="F1288" s="14"/>
      <c r="G1288" s="1"/>
      <c r="H1288" s="1"/>
      <c r="I1288" s="1"/>
      <c r="J1288" s="1"/>
      <c r="K1288" s="1"/>
      <c r="L1288" s="1"/>
      <c r="M1288" s="1"/>
      <c r="N1288" s="1"/>
    </row>
    <row r="1289" spans="1:14" ht="18.75" customHeight="1">
      <c r="A1289" s="13"/>
      <c r="B1289" s="13"/>
      <c r="C1289" s="32"/>
      <c r="D1289" s="13"/>
      <c r="E1289" s="14"/>
      <c r="F1289" s="14"/>
      <c r="G1289" s="1"/>
      <c r="H1289" s="1"/>
      <c r="I1289" s="1"/>
      <c r="J1289" s="1"/>
      <c r="K1289" s="1"/>
      <c r="L1289" s="1"/>
      <c r="M1289" s="1"/>
      <c r="N1289" s="1"/>
    </row>
    <row r="1290" spans="1:14" ht="18.75" customHeight="1">
      <c r="A1290" s="13"/>
      <c r="B1290" s="13"/>
      <c r="C1290" s="32"/>
      <c r="D1290" s="13"/>
      <c r="E1290" s="14"/>
      <c r="F1290" s="14"/>
      <c r="G1290" s="1"/>
      <c r="H1290" s="1"/>
      <c r="I1290" s="1"/>
      <c r="J1290" s="1"/>
      <c r="K1290" s="1"/>
      <c r="L1290" s="1"/>
      <c r="M1290" s="1"/>
      <c r="N1290" s="1"/>
    </row>
    <row r="1291" spans="1:14" ht="18.75" customHeight="1">
      <c r="A1291" s="13"/>
      <c r="B1291" s="13"/>
      <c r="C1291" s="32"/>
      <c r="D1291" s="13"/>
      <c r="E1291" s="14"/>
      <c r="F1291" s="14"/>
      <c r="G1291" s="1"/>
      <c r="H1291" s="1"/>
      <c r="I1291" s="1"/>
      <c r="J1291" s="1"/>
      <c r="K1291" s="1"/>
      <c r="L1291" s="1"/>
      <c r="M1291" s="1"/>
      <c r="N1291" s="1"/>
    </row>
    <row r="1292" spans="1:14" ht="18.75" customHeight="1">
      <c r="A1292" s="13"/>
      <c r="B1292" s="13"/>
      <c r="C1292" s="32"/>
      <c r="D1292" s="13"/>
      <c r="E1292" s="14"/>
      <c r="F1292" s="14"/>
      <c r="G1292" s="1"/>
      <c r="H1292" s="1"/>
      <c r="I1292" s="1"/>
      <c r="J1292" s="1"/>
      <c r="K1292" s="1"/>
      <c r="L1292" s="1"/>
      <c r="M1292" s="1"/>
      <c r="N1292" s="1"/>
    </row>
    <row r="1293" spans="1:14" ht="18.75" customHeight="1">
      <c r="A1293" s="13"/>
      <c r="B1293" s="13"/>
      <c r="C1293" s="32"/>
      <c r="D1293" s="13"/>
      <c r="E1293" s="14"/>
      <c r="F1293" s="14"/>
      <c r="G1293" s="1"/>
      <c r="H1293" s="1"/>
      <c r="I1293" s="1"/>
      <c r="J1293" s="1"/>
      <c r="K1293" s="1"/>
      <c r="L1293" s="1"/>
      <c r="M1293" s="1"/>
      <c r="N1293" s="1"/>
    </row>
    <row r="1294" spans="1:14" ht="18.75" customHeight="1">
      <c r="A1294" s="13"/>
      <c r="B1294" s="13"/>
      <c r="C1294" s="32"/>
      <c r="D1294" s="13"/>
      <c r="E1294" s="14"/>
      <c r="F1294" s="14"/>
      <c r="G1294" s="1"/>
      <c r="H1294" s="1"/>
      <c r="I1294" s="1"/>
      <c r="J1294" s="1"/>
      <c r="K1294" s="1"/>
      <c r="L1294" s="1"/>
      <c r="M1294" s="1"/>
      <c r="N1294" s="1"/>
    </row>
    <row r="1295" spans="1:14" ht="18.75" customHeight="1">
      <c r="A1295" s="13"/>
      <c r="B1295" s="13"/>
      <c r="C1295" s="32"/>
      <c r="D1295" s="13"/>
      <c r="E1295" s="14"/>
      <c r="F1295" s="14"/>
      <c r="G1295" s="1"/>
      <c r="H1295" s="1"/>
      <c r="I1295" s="1"/>
      <c r="J1295" s="1"/>
      <c r="K1295" s="1"/>
      <c r="L1295" s="1"/>
      <c r="M1295" s="1"/>
      <c r="N1295" s="1"/>
    </row>
    <row r="1296" spans="1:14" ht="18.75" customHeight="1">
      <c r="A1296" s="13"/>
      <c r="B1296" s="13"/>
      <c r="C1296" s="32"/>
      <c r="D1296" s="13"/>
      <c r="E1296" s="14"/>
      <c r="F1296" s="14"/>
      <c r="G1296" s="1"/>
      <c r="H1296" s="1"/>
      <c r="I1296" s="1"/>
      <c r="J1296" s="1"/>
      <c r="K1296" s="1"/>
      <c r="L1296" s="1"/>
      <c r="M1296" s="1"/>
      <c r="N1296" s="1"/>
    </row>
    <row r="1297" spans="1:14" ht="18.75" customHeight="1">
      <c r="A1297" s="13"/>
      <c r="B1297" s="13"/>
      <c r="C1297" s="32"/>
      <c r="D1297" s="13"/>
      <c r="E1297" s="14"/>
      <c r="F1297" s="14"/>
      <c r="G1297" s="1"/>
      <c r="H1297" s="1"/>
      <c r="I1297" s="1"/>
      <c r="J1297" s="1"/>
      <c r="K1297" s="1"/>
      <c r="L1297" s="1"/>
      <c r="M1297" s="1"/>
      <c r="N1297" s="1"/>
    </row>
    <row r="1298" spans="1:14" ht="18.75" customHeight="1">
      <c r="A1298" s="13"/>
      <c r="B1298" s="13"/>
      <c r="C1298" s="32"/>
      <c r="D1298" s="13"/>
      <c r="E1298" s="14"/>
      <c r="F1298" s="14"/>
      <c r="G1298" s="1"/>
      <c r="H1298" s="1"/>
      <c r="I1298" s="1"/>
      <c r="J1298" s="1"/>
      <c r="K1298" s="1"/>
      <c r="L1298" s="1"/>
      <c r="M1298" s="1"/>
      <c r="N1298" s="1"/>
    </row>
    <row r="1299" spans="1:14" ht="18.75" customHeight="1">
      <c r="A1299" s="13"/>
      <c r="B1299" s="13"/>
      <c r="C1299" s="32"/>
      <c r="D1299" s="13"/>
      <c r="E1299" s="14"/>
      <c r="F1299" s="14"/>
      <c r="G1299" s="1"/>
      <c r="H1299" s="1"/>
      <c r="I1299" s="1"/>
      <c r="J1299" s="1"/>
      <c r="K1299" s="1"/>
      <c r="L1299" s="1"/>
      <c r="M1299" s="1"/>
      <c r="N1299" s="1"/>
    </row>
    <row r="1300" spans="1:14" ht="18.75" customHeight="1">
      <c r="A1300" s="13"/>
      <c r="B1300" s="13"/>
      <c r="C1300" s="32"/>
      <c r="D1300" s="13"/>
      <c r="E1300" s="14"/>
      <c r="F1300" s="14"/>
      <c r="G1300" s="1"/>
      <c r="H1300" s="1"/>
      <c r="I1300" s="1"/>
      <c r="J1300" s="1"/>
      <c r="K1300" s="1"/>
      <c r="L1300" s="1"/>
      <c r="M1300" s="1"/>
      <c r="N1300" s="1"/>
    </row>
    <row r="1301" spans="1:14" ht="18.75" customHeight="1">
      <c r="A1301" s="13"/>
      <c r="B1301" s="13"/>
      <c r="C1301" s="32"/>
      <c r="D1301" s="13"/>
      <c r="E1301" s="14"/>
      <c r="F1301" s="14"/>
      <c r="G1301" s="1"/>
      <c r="H1301" s="1"/>
      <c r="I1301" s="1"/>
      <c r="J1301" s="1"/>
      <c r="K1301" s="1"/>
      <c r="L1301" s="1"/>
      <c r="M1301" s="1"/>
      <c r="N1301" s="1"/>
    </row>
    <row r="1302" spans="1:14" ht="18.75" customHeight="1">
      <c r="A1302" s="13"/>
      <c r="B1302" s="13"/>
      <c r="C1302" s="32"/>
      <c r="D1302" s="13"/>
      <c r="E1302" s="14"/>
      <c r="F1302" s="14"/>
      <c r="G1302" s="1"/>
      <c r="H1302" s="1"/>
      <c r="I1302" s="1"/>
      <c r="J1302" s="1"/>
      <c r="K1302" s="1"/>
      <c r="L1302" s="1"/>
      <c r="M1302" s="1"/>
      <c r="N1302" s="1"/>
    </row>
    <row r="1303" spans="1:14" ht="18.75" customHeight="1">
      <c r="A1303" s="13"/>
      <c r="B1303" s="13"/>
      <c r="C1303" s="32"/>
      <c r="D1303" s="13"/>
      <c r="E1303" s="14"/>
      <c r="F1303" s="14"/>
      <c r="G1303" s="1"/>
      <c r="H1303" s="1"/>
      <c r="I1303" s="1"/>
      <c r="J1303" s="1"/>
      <c r="K1303" s="1"/>
      <c r="L1303" s="1"/>
      <c r="M1303" s="1"/>
      <c r="N1303" s="1"/>
    </row>
    <row r="1304" spans="1:14" ht="18.75" customHeight="1">
      <c r="A1304" s="13"/>
      <c r="B1304" s="13"/>
      <c r="C1304" s="32"/>
      <c r="D1304" s="13"/>
      <c r="E1304" s="14"/>
      <c r="F1304" s="14"/>
      <c r="G1304" s="1"/>
      <c r="H1304" s="1"/>
      <c r="I1304" s="1"/>
      <c r="J1304" s="1"/>
      <c r="K1304" s="1"/>
      <c r="L1304" s="1"/>
      <c r="M1304" s="1"/>
      <c r="N1304" s="1"/>
    </row>
    <row r="1305" spans="1:14" ht="18.75" customHeight="1">
      <c r="A1305" s="13"/>
      <c r="B1305" s="13"/>
      <c r="C1305" s="32"/>
      <c r="D1305" s="13"/>
      <c r="E1305" s="14"/>
      <c r="F1305" s="14"/>
      <c r="G1305" s="1"/>
      <c r="H1305" s="1"/>
      <c r="I1305" s="1"/>
      <c r="J1305" s="1"/>
      <c r="K1305" s="1"/>
      <c r="L1305" s="1"/>
      <c r="M1305" s="1"/>
      <c r="N1305" s="1"/>
    </row>
    <row r="1306" spans="1:14" ht="18.75" customHeight="1">
      <c r="A1306" s="13"/>
      <c r="B1306" s="13"/>
      <c r="C1306" s="32"/>
      <c r="D1306" s="13"/>
      <c r="E1306" s="14"/>
      <c r="F1306" s="14"/>
      <c r="G1306" s="1"/>
      <c r="H1306" s="1"/>
      <c r="I1306" s="1"/>
      <c r="J1306" s="1"/>
      <c r="K1306" s="1"/>
      <c r="L1306" s="1"/>
      <c r="M1306" s="1"/>
      <c r="N1306" s="1"/>
    </row>
    <row r="1307" spans="1:14" ht="18.75" customHeight="1">
      <c r="A1307" s="13"/>
      <c r="B1307" s="13"/>
      <c r="C1307" s="32"/>
      <c r="D1307" s="13"/>
      <c r="E1307" s="14"/>
      <c r="F1307" s="14"/>
      <c r="G1307" s="1"/>
      <c r="H1307" s="1"/>
      <c r="I1307" s="1"/>
      <c r="J1307" s="1"/>
      <c r="K1307" s="1"/>
      <c r="L1307" s="1"/>
      <c r="M1307" s="1"/>
      <c r="N1307" s="1"/>
    </row>
    <row r="1308" spans="1:14" ht="18.75" customHeight="1">
      <c r="A1308" s="13"/>
      <c r="B1308" s="13"/>
      <c r="C1308" s="32"/>
      <c r="D1308" s="13"/>
      <c r="E1308" s="14"/>
      <c r="F1308" s="14"/>
      <c r="G1308" s="1"/>
      <c r="H1308" s="1"/>
      <c r="I1308" s="1"/>
      <c r="J1308" s="1"/>
      <c r="K1308" s="1"/>
      <c r="L1308" s="1"/>
      <c r="M1308" s="1"/>
      <c r="N1308" s="1"/>
    </row>
    <row r="1309" spans="1:14" ht="18.75" customHeight="1">
      <c r="A1309" s="13"/>
      <c r="B1309" s="13"/>
      <c r="C1309" s="32"/>
      <c r="D1309" s="13"/>
      <c r="E1309" s="14"/>
      <c r="F1309" s="14"/>
      <c r="G1309" s="1"/>
      <c r="H1309" s="1"/>
      <c r="I1309" s="1"/>
      <c r="J1309" s="1"/>
      <c r="K1309" s="1"/>
      <c r="L1309" s="1"/>
      <c r="M1309" s="1"/>
      <c r="N1309" s="1"/>
    </row>
    <row r="1310" spans="1:14" ht="18.75" customHeight="1">
      <c r="A1310" s="13"/>
      <c r="B1310" s="13"/>
      <c r="C1310" s="32"/>
      <c r="D1310" s="13"/>
      <c r="E1310" s="14"/>
      <c r="F1310" s="14"/>
      <c r="G1310" s="1"/>
      <c r="H1310" s="1"/>
      <c r="I1310" s="1"/>
      <c r="J1310" s="1"/>
      <c r="K1310" s="1"/>
      <c r="L1310" s="1"/>
      <c r="M1310" s="1"/>
      <c r="N1310" s="1"/>
    </row>
    <row r="1311" spans="1:14" ht="18.75" customHeight="1">
      <c r="A1311" s="13"/>
      <c r="B1311" s="13"/>
      <c r="C1311" s="32"/>
      <c r="D1311" s="13"/>
      <c r="E1311" s="14"/>
      <c r="F1311" s="14"/>
      <c r="G1311" s="1"/>
      <c r="H1311" s="1"/>
      <c r="I1311" s="1"/>
      <c r="J1311" s="1"/>
      <c r="K1311" s="1"/>
      <c r="L1311" s="1"/>
      <c r="M1311" s="1"/>
      <c r="N1311" s="1"/>
    </row>
    <row r="1312" spans="1:14" ht="18.75" customHeight="1">
      <c r="A1312" s="13"/>
      <c r="B1312" s="13"/>
      <c r="C1312" s="32"/>
      <c r="D1312" s="13"/>
      <c r="E1312" s="14"/>
      <c r="F1312" s="14"/>
      <c r="G1312" s="1"/>
      <c r="H1312" s="1"/>
      <c r="I1312" s="1"/>
      <c r="J1312" s="1"/>
      <c r="K1312" s="1"/>
      <c r="L1312" s="1"/>
      <c r="M1312" s="1"/>
      <c r="N1312" s="1"/>
    </row>
    <row r="1313" spans="1:14" ht="18.75" customHeight="1">
      <c r="A1313" s="13"/>
      <c r="B1313" s="13"/>
      <c r="C1313" s="32"/>
      <c r="D1313" s="13"/>
      <c r="E1313" s="14"/>
      <c r="F1313" s="14"/>
      <c r="G1313" s="1"/>
      <c r="H1313" s="1"/>
      <c r="I1313" s="1"/>
      <c r="J1313" s="1"/>
      <c r="K1313" s="1"/>
      <c r="L1313" s="1"/>
      <c r="M1313" s="1"/>
      <c r="N1313" s="1"/>
    </row>
    <row r="1314" spans="1:14" ht="18.75" customHeight="1">
      <c r="A1314" s="13"/>
      <c r="B1314" s="13"/>
      <c r="C1314" s="32"/>
      <c r="D1314" s="13"/>
      <c r="E1314" s="14"/>
      <c r="F1314" s="14"/>
      <c r="G1314" s="1"/>
      <c r="H1314" s="1"/>
      <c r="I1314" s="1"/>
      <c r="J1314" s="1"/>
      <c r="K1314" s="1"/>
      <c r="L1314" s="1"/>
      <c r="M1314" s="1"/>
      <c r="N1314" s="1"/>
    </row>
    <row r="1315" spans="1:14" ht="18.75" customHeight="1">
      <c r="A1315" s="13"/>
      <c r="B1315" s="13"/>
      <c r="C1315" s="32"/>
      <c r="D1315" s="13"/>
      <c r="E1315" s="14"/>
      <c r="F1315" s="14"/>
      <c r="G1315" s="1"/>
      <c r="H1315" s="1"/>
      <c r="I1315" s="1"/>
      <c r="J1315" s="1"/>
      <c r="K1315" s="1"/>
      <c r="L1315" s="1"/>
      <c r="M1315" s="1"/>
      <c r="N1315" s="1"/>
    </row>
    <row r="1316" spans="1:14" ht="18.75" customHeight="1">
      <c r="A1316" s="13"/>
      <c r="B1316" s="13"/>
      <c r="C1316" s="32"/>
      <c r="D1316" s="13"/>
      <c r="E1316" s="14"/>
      <c r="F1316" s="14"/>
      <c r="G1316" s="1"/>
      <c r="H1316" s="1"/>
      <c r="I1316" s="1"/>
      <c r="J1316" s="1"/>
      <c r="K1316" s="1"/>
      <c r="L1316" s="1"/>
      <c r="M1316" s="1"/>
      <c r="N1316" s="1"/>
    </row>
    <row r="1317" spans="1:14" ht="18.75" customHeight="1">
      <c r="A1317" s="13"/>
      <c r="B1317" s="13"/>
      <c r="C1317" s="32"/>
      <c r="D1317" s="13"/>
      <c r="E1317" s="14"/>
      <c r="F1317" s="14"/>
      <c r="G1317" s="1"/>
      <c r="H1317" s="1"/>
      <c r="I1317" s="1"/>
      <c r="J1317" s="1"/>
      <c r="K1317" s="1"/>
      <c r="L1317" s="1"/>
      <c r="M1317" s="1"/>
      <c r="N1317" s="1"/>
    </row>
    <row r="1318" spans="1:14" ht="18.75" customHeight="1">
      <c r="A1318" s="13"/>
      <c r="B1318" s="13"/>
      <c r="C1318" s="32"/>
      <c r="D1318" s="13"/>
      <c r="E1318" s="14"/>
      <c r="F1318" s="14"/>
      <c r="G1318" s="1"/>
      <c r="H1318" s="1"/>
      <c r="I1318" s="1"/>
      <c r="J1318" s="1"/>
      <c r="K1318" s="1"/>
      <c r="L1318" s="1"/>
      <c r="M1318" s="1"/>
      <c r="N1318" s="1"/>
    </row>
    <row r="1319" spans="1:14" ht="18.75" customHeight="1">
      <c r="A1319" s="13"/>
      <c r="B1319" s="13"/>
      <c r="C1319" s="32"/>
      <c r="D1319" s="13"/>
      <c r="E1319" s="14"/>
      <c r="F1319" s="14"/>
      <c r="G1319" s="1"/>
      <c r="H1319" s="1"/>
      <c r="I1319" s="1"/>
      <c r="J1319" s="1"/>
      <c r="K1319" s="1"/>
      <c r="L1319" s="1"/>
      <c r="M1319" s="1"/>
      <c r="N1319" s="1"/>
    </row>
    <row r="1320" spans="1:14" ht="18.75" customHeight="1">
      <c r="A1320" s="13"/>
      <c r="B1320" s="13"/>
      <c r="C1320" s="32"/>
      <c r="D1320" s="13"/>
      <c r="E1320" s="14"/>
      <c r="F1320" s="14"/>
      <c r="G1320" s="1"/>
      <c r="H1320" s="1"/>
      <c r="I1320" s="1"/>
      <c r="J1320" s="1"/>
      <c r="K1320" s="1"/>
      <c r="L1320" s="1"/>
      <c r="M1320" s="1"/>
      <c r="N1320" s="1"/>
    </row>
    <row r="1321" spans="1:14" ht="18.75" customHeight="1">
      <c r="A1321" s="13"/>
      <c r="B1321" s="13"/>
      <c r="C1321" s="32"/>
      <c r="D1321" s="13"/>
      <c r="E1321" s="14"/>
      <c r="F1321" s="14"/>
      <c r="G1321" s="1"/>
      <c r="H1321" s="1"/>
      <c r="I1321" s="1"/>
      <c r="J1321" s="1"/>
      <c r="K1321" s="1"/>
      <c r="L1321" s="1"/>
      <c r="M1321" s="1"/>
      <c r="N1321" s="1"/>
    </row>
    <row r="1322" spans="1:14" ht="18.75" customHeight="1">
      <c r="A1322" s="13"/>
      <c r="B1322" s="13"/>
      <c r="C1322" s="32"/>
      <c r="D1322" s="13"/>
      <c r="E1322" s="14"/>
      <c r="F1322" s="14"/>
      <c r="G1322" s="1"/>
      <c r="H1322" s="1"/>
      <c r="I1322" s="1"/>
      <c r="J1322" s="1"/>
      <c r="K1322" s="1"/>
      <c r="L1322" s="1"/>
      <c r="M1322" s="1"/>
      <c r="N1322" s="1"/>
    </row>
    <row r="1323" spans="1:14" ht="18.75" customHeight="1">
      <c r="A1323" s="13"/>
      <c r="B1323" s="13"/>
      <c r="C1323" s="32"/>
      <c r="D1323" s="13"/>
      <c r="E1323" s="14"/>
      <c r="F1323" s="14"/>
      <c r="G1323" s="1"/>
      <c r="H1323" s="1"/>
      <c r="I1323" s="1"/>
      <c r="J1323" s="1"/>
      <c r="K1323" s="1"/>
      <c r="L1323" s="1"/>
      <c r="M1323" s="1"/>
      <c r="N1323" s="1"/>
    </row>
    <row r="1324" spans="1:14" ht="18.75" customHeight="1">
      <c r="A1324" s="13"/>
      <c r="B1324" s="13"/>
      <c r="C1324" s="32"/>
      <c r="D1324" s="13"/>
      <c r="E1324" s="14"/>
      <c r="F1324" s="14"/>
      <c r="G1324" s="1"/>
      <c r="H1324" s="1"/>
      <c r="I1324" s="1"/>
      <c r="J1324" s="1"/>
      <c r="K1324" s="1"/>
      <c r="L1324" s="1"/>
      <c r="M1324" s="1"/>
      <c r="N1324" s="1"/>
    </row>
    <row r="1325" spans="1:14" ht="18.75" customHeight="1">
      <c r="A1325" s="13"/>
      <c r="B1325" s="13"/>
      <c r="C1325" s="32"/>
      <c r="D1325" s="13"/>
      <c r="E1325" s="14"/>
      <c r="F1325" s="14"/>
      <c r="G1325" s="1"/>
      <c r="H1325" s="1"/>
      <c r="I1325" s="1"/>
      <c r="J1325" s="1"/>
      <c r="K1325" s="1"/>
      <c r="L1325" s="1"/>
      <c r="M1325" s="1"/>
      <c r="N1325" s="1"/>
    </row>
    <row r="1326" spans="1:14" ht="18.75" customHeight="1">
      <c r="A1326" s="13"/>
      <c r="B1326" s="13"/>
      <c r="C1326" s="32"/>
      <c r="D1326" s="13"/>
      <c r="E1326" s="14"/>
      <c r="F1326" s="14"/>
      <c r="G1326" s="1"/>
      <c r="H1326" s="1"/>
      <c r="I1326" s="1"/>
      <c r="J1326" s="1"/>
      <c r="K1326" s="1"/>
      <c r="L1326" s="1"/>
      <c r="M1326" s="1"/>
      <c r="N1326" s="1"/>
    </row>
    <row r="1327" spans="1:14" ht="18.75" customHeight="1">
      <c r="A1327" s="13"/>
      <c r="B1327" s="13"/>
      <c r="C1327" s="32"/>
      <c r="D1327" s="13"/>
      <c r="E1327" s="14"/>
      <c r="F1327" s="14"/>
      <c r="G1327" s="1"/>
      <c r="H1327" s="1"/>
      <c r="I1327" s="1"/>
      <c r="J1327" s="1"/>
      <c r="K1327" s="1"/>
      <c r="L1327" s="1"/>
      <c r="M1327" s="1"/>
      <c r="N1327" s="1"/>
    </row>
    <row r="1328" spans="1:14" ht="18.75" customHeight="1">
      <c r="A1328" s="13"/>
      <c r="B1328" s="13"/>
      <c r="C1328" s="32"/>
      <c r="D1328" s="13"/>
      <c r="E1328" s="14"/>
      <c r="F1328" s="14"/>
      <c r="G1328" s="1"/>
      <c r="H1328" s="1"/>
      <c r="I1328" s="1"/>
      <c r="J1328" s="1"/>
      <c r="K1328" s="1"/>
      <c r="L1328" s="1"/>
      <c r="M1328" s="1"/>
      <c r="N1328" s="1"/>
    </row>
    <row r="1329" spans="1:14" ht="18.75" customHeight="1">
      <c r="A1329" s="13"/>
      <c r="B1329" s="13"/>
      <c r="C1329" s="32"/>
      <c r="D1329" s="13"/>
      <c r="E1329" s="14"/>
      <c r="F1329" s="14"/>
      <c r="G1329" s="1"/>
      <c r="H1329" s="1"/>
      <c r="I1329" s="1"/>
      <c r="J1329" s="1"/>
      <c r="K1329" s="1"/>
      <c r="L1329" s="1"/>
      <c r="M1329" s="1"/>
      <c r="N1329" s="1"/>
    </row>
    <row r="1330" spans="1:14" ht="18.75" customHeight="1">
      <c r="A1330" s="13"/>
      <c r="B1330" s="13"/>
      <c r="C1330" s="32"/>
      <c r="D1330" s="13"/>
      <c r="E1330" s="14"/>
      <c r="F1330" s="14"/>
      <c r="G1330" s="1"/>
      <c r="H1330" s="1"/>
      <c r="I1330" s="1"/>
      <c r="J1330" s="1"/>
      <c r="K1330" s="1"/>
      <c r="L1330" s="1"/>
      <c r="M1330" s="1"/>
      <c r="N1330" s="1"/>
    </row>
    <row r="1331" spans="1:14" ht="18.75" customHeight="1">
      <c r="A1331" s="13"/>
      <c r="B1331" s="13"/>
      <c r="C1331" s="32"/>
      <c r="D1331" s="13"/>
      <c r="E1331" s="14"/>
      <c r="F1331" s="14"/>
      <c r="G1331" s="1"/>
      <c r="H1331" s="1"/>
      <c r="I1331" s="1"/>
      <c r="J1331" s="1"/>
      <c r="K1331" s="1"/>
      <c r="L1331" s="1"/>
      <c r="M1331" s="1"/>
      <c r="N1331" s="1"/>
    </row>
    <row r="1332" spans="1:14" ht="18.75" customHeight="1">
      <c r="A1332" s="13"/>
      <c r="B1332" s="13"/>
      <c r="C1332" s="32"/>
      <c r="D1332" s="13"/>
      <c r="E1332" s="14"/>
      <c r="F1332" s="14"/>
      <c r="G1332" s="1"/>
      <c r="H1332" s="1"/>
      <c r="I1332" s="1"/>
      <c r="J1332" s="1"/>
      <c r="K1332" s="1"/>
      <c r="L1332" s="1"/>
      <c r="M1332" s="1"/>
      <c r="N1332" s="1"/>
    </row>
    <row r="1333" spans="1:14" ht="18.75" customHeight="1">
      <c r="A1333" s="13"/>
      <c r="B1333" s="13"/>
      <c r="C1333" s="32"/>
      <c r="D1333" s="13"/>
      <c r="E1333" s="14"/>
      <c r="F1333" s="14"/>
      <c r="G1333" s="1"/>
      <c r="H1333" s="1"/>
      <c r="I1333" s="1"/>
      <c r="J1333" s="1"/>
      <c r="K1333" s="1"/>
      <c r="L1333" s="1"/>
      <c r="M1333" s="1"/>
      <c r="N1333" s="1"/>
    </row>
    <row r="1334" spans="1:14" ht="18.75" customHeight="1">
      <c r="A1334" s="13"/>
      <c r="B1334" s="13"/>
      <c r="C1334" s="32"/>
      <c r="D1334" s="13"/>
      <c r="E1334" s="14"/>
      <c r="F1334" s="14"/>
      <c r="G1334" s="1"/>
      <c r="H1334" s="1"/>
      <c r="I1334" s="1"/>
      <c r="J1334" s="1"/>
      <c r="K1334" s="1"/>
      <c r="L1334" s="1"/>
      <c r="M1334" s="1"/>
      <c r="N1334" s="1"/>
    </row>
    <row r="1335" spans="1:14" ht="18.75" customHeight="1">
      <c r="A1335" s="13"/>
      <c r="B1335" s="13"/>
      <c r="C1335" s="32"/>
      <c r="D1335" s="13"/>
      <c r="E1335" s="14"/>
      <c r="F1335" s="14"/>
      <c r="G1335" s="1"/>
      <c r="H1335" s="1"/>
      <c r="I1335" s="1"/>
      <c r="J1335" s="1"/>
      <c r="K1335" s="1"/>
      <c r="L1335" s="1"/>
      <c r="M1335" s="1"/>
      <c r="N1335" s="1"/>
    </row>
    <row r="1336" spans="1:14" ht="18.75" customHeight="1">
      <c r="A1336" s="13"/>
      <c r="B1336" s="13"/>
      <c r="C1336" s="32"/>
      <c r="D1336" s="13"/>
      <c r="E1336" s="14"/>
      <c r="F1336" s="14"/>
      <c r="G1336" s="1"/>
      <c r="H1336" s="1"/>
      <c r="I1336" s="1"/>
      <c r="J1336" s="1"/>
      <c r="K1336" s="1"/>
      <c r="L1336" s="1"/>
      <c r="M1336" s="1"/>
      <c r="N1336" s="1"/>
    </row>
    <row r="1337" spans="1:14" ht="18.75" customHeight="1">
      <c r="A1337" s="13"/>
      <c r="B1337" s="13"/>
      <c r="C1337" s="32"/>
      <c r="D1337" s="13"/>
      <c r="E1337" s="14"/>
      <c r="F1337" s="14"/>
      <c r="G1337" s="1"/>
      <c r="H1337" s="1"/>
      <c r="I1337" s="1"/>
      <c r="J1337" s="1"/>
      <c r="K1337" s="1"/>
      <c r="L1337" s="1"/>
      <c r="M1337" s="1"/>
      <c r="N1337" s="1"/>
    </row>
    <row r="1338" spans="1:14" ht="18.75" customHeight="1">
      <c r="A1338" s="13"/>
      <c r="B1338" s="13"/>
      <c r="C1338" s="32"/>
      <c r="D1338" s="13"/>
      <c r="E1338" s="14"/>
      <c r="F1338" s="14"/>
      <c r="G1338" s="1"/>
      <c r="H1338" s="1"/>
      <c r="I1338" s="1"/>
      <c r="J1338" s="1"/>
      <c r="K1338" s="1"/>
      <c r="L1338" s="1"/>
      <c r="M1338" s="1"/>
      <c r="N1338" s="1"/>
    </row>
    <row r="1339" spans="1:14" ht="18.75" customHeight="1">
      <c r="A1339" s="13"/>
      <c r="B1339" s="13"/>
      <c r="C1339" s="32"/>
      <c r="D1339" s="13"/>
      <c r="E1339" s="14"/>
      <c r="F1339" s="14"/>
      <c r="G1339" s="1"/>
      <c r="H1339" s="1"/>
      <c r="I1339" s="1"/>
      <c r="J1339" s="1"/>
      <c r="K1339" s="1"/>
      <c r="L1339" s="1"/>
      <c r="M1339" s="1"/>
      <c r="N1339" s="1"/>
    </row>
    <row r="1340" spans="1:14" ht="18.75" customHeight="1">
      <c r="A1340" s="13"/>
      <c r="B1340" s="13"/>
      <c r="C1340" s="32"/>
      <c r="D1340" s="13"/>
      <c r="E1340" s="14"/>
      <c r="F1340" s="14"/>
      <c r="G1340" s="1"/>
      <c r="H1340" s="1"/>
      <c r="I1340" s="1"/>
      <c r="J1340" s="1"/>
      <c r="K1340" s="1"/>
      <c r="L1340" s="1"/>
      <c r="M1340" s="1"/>
      <c r="N1340" s="1"/>
    </row>
    <row r="1341" spans="1:14" ht="18.75" customHeight="1">
      <c r="A1341" s="13"/>
      <c r="B1341" s="13"/>
      <c r="C1341" s="32"/>
      <c r="D1341" s="13"/>
      <c r="E1341" s="14"/>
      <c r="F1341" s="14"/>
      <c r="G1341" s="1"/>
      <c r="H1341" s="1"/>
      <c r="I1341" s="1"/>
      <c r="J1341" s="1"/>
      <c r="K1341" s="1"/>
      <c r="L1341" s="1"/>
      <c r="M1341" s="1"/>
      <c r="N1341" s="1"/>
    </row>
    <row r="1342" spans="1:14" ht="18.75" customHeight="1">
      <c r="A1342" s="13"/>
      <c r="B1342" s="13"/>
      <c r="C1342" s="32"/>
      <c r="D1342" s="13"/>
      <c r="E1342" s="14"/>
      <c r="F1342" s="14"/>
      <c r="G1342" s="1"/>
      <c r="H1342" s="1"/>
      <c r="I1342" s="1"/>
      <c r="J1342" s="1"/>
      <c r="K1342" s="1"/>
      <c r="L1342" s="1"/>
      <c r="M1342" s="1"/>
      <c r="N1342" s="1"/>
    </row>
    <row r="1343" spans="1:14" ht="18.75" customHeight="1">
      <c r="A1343" s="13"/>
      <c r="B1343" s="13"/>
      <c r="C1343" s="32"/>
      <c r="D1343" s="13"/>
      <c r="E1343" s="14"/>
      <c r="F1343" s="14"/>
      <c r="G1343" s="1"/>
      <c r="H1343" s="1"/>
      <c r="I1343" s="1"/>
      <c r="J1343" s="1"/>
      <c r="K1343" s="1"/>
      <c r="L1343" s="1"/>
      <c r="M1343" s="1"/>
      <c r="N1343" s="1"/>
    </row>
    <row r="1344" spans="1:14" ht="18.75" customHeight="1">
      <c r="A1344" s="13"/>
      <c r="B1344" s="13"/>
      <c r="C1344" s="32"/>
      <c r="D1344" s="13"/>
      <c r="E1344" s="14"/>
      <c r="F1344" s="14"/>
      <c r="G1344" s="1"/>
      <c r="H1344" s="1"/>
      <c r="I1344" s="1"/>
      <c r="J1344" s="1"/>
      <c r="K1344" s="1"/>
      <c r="L1344" s="1"/>
      <c r="M1344" s="1"/>
      <c r="N1344" s="1"/>
    </row>
    <row r="1345" spans="1:14" ht="18.75" customHeight="1">
      <c r="A1345" s="13"/>
      <c r="B1345" s="13"/>
      <c r="C1345" s="32"/>
      <c r="D1345" s="13"/>
      <c r="E1345" s="14"/>
      <c r="F1345" s="14"/>
      <c r="G1345" s="1"/>
      <c r="H1345" s="1"/>
      <c r="I1345" s="1"/>
      <c r="J1345" s="1"/>
      <c r="K1345" s="1"/>
      <c r="L1345" s="1"/>
      <c r="M1345" s="1"/>
      <c r="N1345" s="1"/>
    </row>
    <row r="1346" spans="1:14" ht="18.75" customHeight="1">
      <c r="A1346" s="13"/>
      <c r="B1346" s="13"/>
      <c r="C1346" s="32"/>
      <c r="D1346" s="13"/>
      <c r="E1346" s="14"/>
      <c r="F1346" s="14"/>
      <c r="G1346" s="1"/>
      <c r="H1346" s="1"/>
      <c r="I1346" s="1"/>
      <c r="J1346" s="1"/>
      <c r="K1346" s="1"/>
      <c r="L1346" s="1"/>
      <c r="M1346" s="1"/>
      <c r="N1346" s="1"/>
    </row>
    <row r="1347" spans="1:14" ht="18.75" customHeight="1">
      <c r="A1347" s="13"/>
      <c r="B1347" s="13"/>
      <c r="C1347" s="32"/>
      <c r="D1347" s="13"/>
      <c r="E1347" s="14"/>
      <c r="F1347" s="14"/>
      <c r="G1347" s="1"/>
      <c r="H1347" s="1"/>
      <c r="I1347" s="1"/>
      <c r="J1347" s="1"/>
      <c r="K1347" s="1"/>
      <c r="L1347" s="1"/>
      <c r="M1347" s="1"/>
      <c r="N1347" s="1"/>
    </row>
    <row r="1348" spans="1:14" ht="18.75" customHeight="1">
      <c r="A1348" s="13"/>
      <c r="B1348" s="13"/>
      <c r="C1348" s="32"/>
      <c r="D1348" s="13"/>
      <c r="E1348" s="14"/>
      <c r="F1348" s="14"/>
      <c r="G1348" s="1"/>
      <c r="H1348" s="1"/>
      <c r="I1348" s="1"/>
      <c r="J1348" s="1"/>
      <c r="K1348" s="1"/>
      <c r="L1348" s="1"/>
      <c r="M1348" s="1"/>
      <c r="N1348" s="1"/>
    </row>
    <row r="1349" spans="1:14" ht="18.75" customHeight="1">
      <c r="A1349" s="13"/>
      <c r="B1349" s="13"/>
      <c r="C1349" s="32"/>
      <c r="D1349" s="13"/>
      <c r="E1349" s="14"/>
      <c r="F1349" s="14"/>
      <c r="G1349" s="1"/>
      <c r="H1349" s="1"/>
      <c r="I1349" s="1"/>
      <c r="J1349" s="1"/>
      <c r="K1349" s="1"/>
      <c r="L1349" s="1"/>
      <c r="M1349" s="1"/>
      <c r="N1349" s="1"/>
    </row>
    <row r="1350" spans="1:14" ht="18.75" customHeight="1">
      <c r="A1350" s="13"/>
      <c r="B1350" s="13"/>
      <c r="C1350" s="32"/>
      <c r="D1350" s="13"/>
      <c r="E1350" s="14"/>
      <c r="F1350" s="14"/>
      <c r="G1350" s="1"/>
      <c r="H1350" s="1"/>
      <c r="I1350" s="1"/>
      <c r="J1350" s="1"/>
      <c r="K1350" s="1"/>
      <c r="L1350" s="1"/>
      <c r="M1350" s="1"/>
      <c r="N1350" s="1"/>
    </row>
    <row r="1351" spans="1:14" ht="18.75" customHeight="1">
      <c r="A1351" s="13"/>
      <c r="B1351" s="13"/>
      <c r="C1351" s="32"/>
      <c r="D1351" s="13"/>
      <c r="E1351" s="14"/>
      <c r="F1351" s="14"/>
      <c r="G1351" s="1"/>
      <c r="H1351" s="1"/>
      <c r="I1351" s="1"/>
      <c r="J1351" s="1"/>
      <c r="K1351" s="1"/>
      <c r="L1351" s="1"/>
      <c r="M1351" s="1"/>
      <c r="N1351" s="1"/>
    </row>
    <row r="1352" spans="1:14" ht="18.75" customHeight="1">
      <c r="A1352" s="13"/>
      <c r="B1352" s="13"/>
      <c r="C1352" s="32"/>
      <c r="D1352" s="13"/>
      <c r="E1352" s="14"/>
      <c r="F1352" s="14"/>
      <c r="G1352" s="1"/>
      <c r="H1352" s="1"/>
      <c r="I1352" s="1"/>
      <c r="J1352" s="1"/>
      <c r="K1352" s="1"/>
      <c r="L1352" s="1"/>
      <c r="M1352" s="1"/>
      <c r="N1352" s="1"/>
    </row>
    <row r="1353" spans="1:14" ht="18.75" customHeight="1">
      <c r="A1353" s="13"/>
      <c r="B1353" s="13"/>
      <c r="C1353" s="32"/>
      <c r="D1353" s="13"/>
      <c r="E1353" s="14"/>
      <c r="F1353" s="14"/>
      <c r="G1353" s="1"/>
      <c r="H1353" s="1"/>
      <c r="I1353" s="1"/>
      <c r="J1353" s="1"/>
      <c r="K1353" s="1"/>
      <c r="L1353" s="1"/>
      <c r="M1353" s="1"/>
      <c r="N1353" s="1"/>
    </row>
    <row r="1354" spans="1:14" ht="18.75" customHeight="1">
      <c r="A1354" s="13"/>
      <c r="B1354" s="13"/>
      <c r="C1354" s="32"/>
      <c r="D1354" s="13"/>
      <c r="E1354" s="14"/>
      <c r="F1354" s="14"/>
      <c r="G1354" s="1"/>
      <c r="H1354" s="1"/>
      <c r="I1354" s="1"/>
      <c r="J1354" s="1"/>
      <c r="K1354" s="1"/>
      <c r="L1354" s="1"/>
      <c r="M1354" s="1"/>
      <c r="N1354" s="1"/>
    </row>
    <row r="1355" spans="1:14" ht="18.75" customHeight="1">
      <c r="A1355" s="13"/>
      <c r="B1355" s="13"/>
      <c r="C1355" s="32"/>
      <c r="D1355" s="13"/>
      <c r="E1355" s="14"/>
      <c r="F1355" s="14"/>
      <c r="G1355" s="1"/>
      <c r="H1355" s="1"/>
      <c r="I1355" s="1"/>
      <c r="J1355" s="1"/>
      <c r="K1355" s="1"/>
      <c r="L1355" s="1"/>
      <c r="M1355" s="1"/>
      <c r="N1355" s="1"/>
    </row>
    <row r="1356" spans="1:14" ht="18.75" customHeight="1">
      <c r="A1356" s="13"/>
      <c r="B1356" s="13"/>
      <c r="C1356" s="32"/>
      <c r="D1356" s="13"/>
      <c r="E1356" s="14"/>
      <c r="F1356" s="14"/>
      <c r="G1356" s="1"/>
      <c r="H1356" s="1"/>
      <c r="I1356" s="1"/>
      <c r="J1356" s="1"/>
      <c r="K1356" s="1"/>
      <c r="L1356" s="1"/>
      <c r="M1356" s="1"/>
      <c r="N1356" s="1"/>
    </row>
    <row r="1357" spans="1:14" ht="18.75" customHeight="1">
      <c r="A1357" s="13"/>
      <c r="B1357" s="13"/>
      <c r="C1357" s="32"/>
      <c r="D1357" s="13"/>
      <c r="E1357" s="14"/>
      <c r="F1357" s="14"/>
      <c r="G1357" s="1"/>
      <c r="H1357" s="1"/>
      <c r="I1357" s="1"/>
      <c r="J1357" s="1"/>
      <c r="K1357" s="1"/>
      <c r="L1357" s="1"/>
      <c r="M1357" s="1"/>
      <c r="N1357" s="1"/>
    </row>
    <row r="1358" spans="1:14" ht="18.75" customHeight="1">
      <c r="A1358" s="13"/>
      <c r="B1358" s="13"/>
      <c r="C1358" s="32"/>
      <c r="D1358" s="13"/>
      <c r="E1358" s="14"/>
      <c r="F1358" s="14"/>
      <c r="G1358" s="1"/>
      <c r="H1358" s="1"/>
      <c r="I1358" s="1"/>
      <c r="J1358" s="1"/>
      <c r="K1358" s="1"/>
      <c r="L1358" s="1"/>
      <c r="M1358" s="1"/>
      <c r="N1358" s="1"/>
    </row>
    <row r="1359" spans="1:14" ht="18.75" customHeight="1">
      <c r="A1359" s="13"/>
      <c r="B1359" s="13"/>
      <c r="C1359" s="32"/>
      <c r="D1359" s="13"/>
      <c r="E1359" s="14"/>
      <c r="F1359" s="14"/>
      <c r="G1359" s="1"/>
      <c r="H1359" s="1"/>
      <c r="I1359" s="1"/>
      <c r="J1359" s="1"/>
      <c r="K1359" s="1"/>
      <c r="L1359" s="1"/>
      <c r="M1359" s="1"/>
      <c r="N1359" s="1"/>
    </row>
    <row r="1360" spans="1:14" ht="18.75" customHeight="1">
      <c r="A1360" s="13"/>
      <c r="B1360" s="13"/>
      <c r="C1360" s="32"/>
      <c r="D1360" s="13"/>
      <c r="E1360" s="14"/>
      <c r="F1360" s="14"/>
      <c r="G1360" s="1"/>
      <c r="H1360" s="1"/>
      <c r="I1360" s="1"/>
      <c r="J1360" s="1"/>
      <c r="K1360" s="1"/>
      <c r="L1360" s="1"/>
      <c r="M1360" s="1"/>
      <c r="N1360" s="1"/>
    </row>
    <row r="1361" spans="1:14" ht="18.75" customHeight="1">
      <c r="A1361" s="13"/>
      <c r="B1361" s="13"/>
      <c r="C1361" s="32"/>
      <c r="D1361" s="13"/>
      <c r="E1361" s="14"/>
      <c r="F1361" s="14"/>
      <c r="G1361" s="1"/>
      <c r="H1361" s="1"/>
      <c r="I1361" s="1"/>
      <c r="J1361" s="1"/>
      <c r="K1361" s="1"/>
      <c r="L1361" s="1"/>
      <c r="M1361" s="1"/>
      <c r="N1361" s="1"/>
    </row>
    <row r="1362" spans="1:14" ht="18.75" customHeight="1">
      <c r="A1362" s="13"/>
      <c r="B1362" s="13"/>
      <c r="C1362" s="32"/>
      <c r="D1362" s="13"/>
      <c r="E1362" s="14"/>
      <c r="F1362" s="14"/>
      <c r="G1362" s="1"/>
      <c r="H1362" s="1"/>
      <c r="I1362" s="1"/>
      <c r="J1362" s="1"/>
      <c r="K1362" s="1"/>
      <c r="L1362" s="1"/>
      <c r="M1362" s="1"/>
      <c r="N1362" s="1"/>
    </row>
    <row r="1363" spans="1:14" ht="18.75" customHeight="1">
      <c r="A1363" s="13"/>
      <c r="B1363" s="13"/>
      <c r="C1363" s="32"/>
      <c r="D1363" s="13"/>
      <c r="E1363" s="14"/>
      <c r="F1363" s="14"/>
      <c r="G1363" s="1"/>
      <c r="H1363" s="1"/>
      <c r="I1363" s="1"/>
      <c r="J1363" s="1"/>
      <c r="K1363" s="1"/>
      <c r="L1363" s="1"/>
      <c r="M1363" s="1"/>
      <c r="N1363" s="1"/>
    </row>
    <row r="1364" spans="1:14" ht="18.75" customHeight="1">
      <c r="A1364" s="13"/>
      <c r="B1364" s="13"/>
      <c r="C1364" s="32"/>
      <c r="D1364" s="13"/>
      <c r="E1364" s="14"/>
      <c r="F1364" s="14"/>
      <c r="G1364" s="1"/>
      <c r="H1364" s="1"/>
      <c r="I1364" s="1"/>
      <c r="J1364" s="1"/>
      <c r="K1364" s="1"/>
      <c r="L1364" s="1"/>
      <c r="M1364" s="1"/>
      <c r="N1364" s="1"/>
    </row>
    <row r="1365" spans="1:14" ht="18.75" customHeight="1">
      <c r="A1365" s="13"/>
      <c r="B1365" s="13"/>
      <c r="C1365" s="32"/>
      <c r="D1365" s="13"/>
      <c r="E1365" s="14"/>
      <c r="F1365" s="14"/>
      <c r="G1365" s="1"/>
      <c r="H1365" s="1"/>
      <c r="I1365" s="1"/>
      <c r="J1365" s="1"/>
      <c r="K1365" s="1"/>
      <c r="L1365" s="1"/>
      <c r="M1365" s="1"/>
      <c r="N1365" s="1"/>
    </row>
    <row r="1366" spans="1:14" ht="18.75" customHeight="1">
      <c r="A1366" s="13"/>
      <c r="B1366" s="13"/>
      <c r="C1366" s="32"/>
      <c r="D1366" s="13"/>
      <c r="E1366" s="14"/>
      <c r="F1366" s="14"/>
      <c r="G1366" s="1"/>
      <c r="H1366" s="1"/>
      <c r="I1366" s="1"/>
      <c r="J1366" s="1"/>
      <c r="K1366" s="1"/>
      <c r="L1366" s="1"/>
      <c r="M1366" s="1"/>
      <c r="N1366" s="1"/>
    </row>
    <row r="1367" spans="1:14" ht="18.75" customHeight="1">
      <c r="A1367" s="13"/>
      <c r="B1367" s="13"/>
      <c r="C1367" s="32"/>
      <c r="D1367" s="13"/>
      <c r="E1367" s="14"/>
      <c r="F1367" s="14"/>
      <c r="G1367" s="1"/>
      <c r="H1367" s="1"/>
      <c r="I1367" s="1"/>
      <c r="J1367" s="1"/>
      <c r="K1367" s="1"/>
      <c r="L1367" s="1"/>
      <c r="M1367" s="1"/>
      <c r="N1367" s="1"/>
    </row>
    <row r="1368" spans="1:14" ht="18.75" customHeight="1">
      <c r="A1368" s="13"/>
      <c r="B1368" s="13"/>
      <c r="C1368" s="32"/>
      <c r="D1368" s="13"/>
      <c r="E1368" s="14"/>
      <c r="F1368" s="14"/>
      <c r="G1368" s="1"/>
      <c r="H1368" s="1"/>
      <c r="I1368" s="1"/>
      <c r="J1368" s="1"/>
      <c r="K1368" s="1"/>
      <c r="L1368" s="1"/>
      <c r="M1368" s="1"/>
      <c r="N1368" s="1"/>
    </row>
    <row r="1369" spans="1:14" ht="18.75" customHeight="1">
      <c r="A1369" s="13"/>
      <c r="B1369" s="13"/>
      <c r="C1369" s="32"/>
      <c r="D1369" s="13"/>
      <c r="E1369" s="14"/>
      <c r="F1369" s="14"/>
      <c r="G1369" s="1"/>
      <c r="H1369" s="1"/>
      <c r="I1369" s="1"/>
      <c r="J1369" s="1"/>
      <c r="K1369" s="1"/>
      <c r="L1369" s="1"/>
      <c r="M1369" s="1"/>
      <c r="N1369" s="1"/>
    </row>
    <row r="1370" spans="1:14" ht="18.75" customHeight="1">
      <c r="A1370" s="13"/>
      <c r="B1370" s="13"/>
      <c r="C1370" s="32"/>
      <c r="D1370" s="13"/>
      <c r="E1370" s="14"/>
      <c r="F1370" s="14"/>
      <c r="G1370" s="1"/>
      <c r="H1370" s="1"/>
      <c r="I1370" s="1"/>
      <c r="J1370" s="1"/>
      <c r="K1370" s="1"/>
      <c r="L1370" s="1"/>
      <c r="M1370" s="1"/>
      <c r="N1370" s="1"/>
    </row>
    <row r="1371" spans="1:14" ht="18.75" customHeight="1">
      <c r="A1371" s="13"/>
      <c r="B1371" s="13"/>
      <c r="C1371" s="32"/>
      <c r="D1371" s="13"/>
      <c r="E1371" s="14"/>
      <c r="F1371" s="14"/>
      <c r="G1371" s="1"/>
      <c r="H1371" s="1"/>
      <c r="I1371" s="1"/>
      <c r="J1371" s="1"/>
      <c r="K1371" s="1"/>
      <c r="L1371" s="1"/>
      <c r="M1371" s="1"/>
      <c r="N1371" s="1"/>
    </row>
    <row r="1372" spans="1:14" ht="18.75" customHeight="1">
      <c r="A1372" s="13"/>
      <c r="B1372" s="13"/>
      <c r="C1372" s="32"/>
      <c r="D1372" s="13"/>
      <c r="E1372" s="14"/>
      <c r="F1372" s="14"/>
      <c r="G1372" s="1"/>
      <c r="H1372" s="1"/>
      <c r="I1372" s="1"/>
      <c r="J1372" s="1"/>
      <c r="K1372" s="1"/>
      <c r="L1372" s="1"/>
      <c r="M1372" s="1"/>
      <c r="N1372" s="1"/>
    </row>
    <row r="1373" spans="1:14" ht="18.75" customHeight="1">
      <c r="A1373" s="13"/>
      <c r="B1373" s="13"/>
      <c r="C1373" s="32"/>
      <c r="D1373" s="13"/>
      <c r="E1373" s="14"/>
      <c r="F1373" s="14"/>
      <c r="G1373" s="1"/>
      <c r="H1373" s="1"/>
      <c r="I1373" s="1"/>
      <c r="J1373" s="1"/>
      <c r="K1373" s="1"/>
      <c r="L1373" s="1"/>
      <c r="M1373" s="1"/>
      <c r="N1373" s="1"/>
    </row>
    <row r="1374" spans="1:14" ht="18.75" customHeight="1">
      <c r="A1374" s="13"/>
      <c r="B1374" s="13"/>
      <c r="C1374" s="32"/>
      <c r="D1374" s="13"/>
      <c r="E1374" s="14"/>
      <c r="F1374" s="14"/>
      <c r="G1374" s="1"/>
      <c r="H1374" s="1"/>
      <c r="I1374" s="1"/>
      <c r="J1374" s="1"/>
      <c r="K1374" s="1"/>
      <c r="L1374" s="1"/>
      <c r="M1374" s="1"/>
      <c r="N1374" s="1"/>
    </row>
    <row r="1375" spans="1:14" ht="18.75" customHeight="1">
      <c r="A1375" s="13"/>
      <c r="B1375" s="13"/>
      <c r="C1375" s="32"/>
      <c r="D1375" s="13"/>
      <c r="E1375" s="14"/>
      <c r="F1375" s="14"/>
      <c r="G1375" s="1"/>
      <c r="H1375" s="1"/>
      <c r="I1375" s="1"/>
      <c r="J1375" s="1"/>
      <c r="K1375" s="1"/>
      <c r="L1375" s="1"/>
      <c r="M1375" s="1"/>
      <c r="N1375" s="1"/>
    </row>
    <row r="1376" spans="1:14" ht="18.75" customHeight="1">
      <c r="A1376" s="13"/>
      <c r="B1376" s="13"/>
      <c r="C1376" s="32"/>
      <c r="D1376" s="13"/>
      <c r="E1376" s="14"/>
      <c r="F1376" s="14"/>
      <c r="G1376" s="1"/>
      <c r="H1376" s="1"/>
      <c r="I1376" s="1"/>
      <c r="J1376" s="1"/>
      <c r="K1376" s="1"/>
      <c r="L1376" s="1"/>
      <c r="M1376" s="1"/>
      <c r="N1376" s="1"/>
    </row>
    <row r="1377" spans="1:14" ht="18.75" customHeight="1">
      <c r="A1377" s="13"/>
      <c r="B1377" s="13"/>
      <c r="C1377" s="32"/>
      <c r="D1377" s="13"/>
      <c r="E1377" s="14"/>
      <c r="F1377" s="14"/>
      <c r="G1377" s="1"/>
      <c r="H1377" s="1"/>
      <c r="I1377" s="1"/>
      <c r="J1377" s="1"/>
      <c r="K1377" s="1"/>
      <c r="L1377" s="1"/>
      <c r="M1377" s="1"/>
      <c r="N1377" s="1"/>
    </row>
    <row r="1378" spans="1:14" ht="18.75" customHeight="1">
      <c r="A1378" s="13"/>
      <c r="B1378" s="13"/>
      <c r="C1378" s="32"/>
      <c r="D1378" s="13"/>
      <c r="E1378" s="14"/>
      <c r="F1378" s="14"/>
      <c r="G1378" s="1"/>
      <c r="H1378" s="1"/>
      <c r="I1378" s="1"/>
      <c r="J1378" s="1"/>
      <c r="K1378" s="1"/>
      <c r="L1378" s="1"/>
      <c r="M1378" s="1"/>
      <c r="N1378" s="1"/>
    </row>
    <row r="1379" spans="1:14" ht="18.75" customHeight="1">
      <c r="A1379" s="13"/>
      <c r="B1379" s="13"/>
      <c r="C1379" s="32"/>
      <c r="D1379" s="13"/>
      <c r="E1379" s="14"/>
      <c r="F1379" s="14"/>
      <c r="G1379" s="1"/>
      <c r="H1379" s="1"/>
      <c r="I1379" s="1"/>
      <c r="J1379" s="1"/>
      <c r="K1379" s="1"/>
      <c r="L1379" s="1"/>
      <c r="M1379" s="1"/>
      <c r="N1379" s="1"/>
    </row>
    <row r="1380" spans="1:14" ht="18.75" customHeight="1">
      <c r="A1380" s="13"/>
      <c r="B1380" s="13"/>
      <c r="C1380" s="32"/>
      <c r="D1380" s="13"/>
      <c r="E1380" s="14"/>
      <c r="F1380" s="14"/>
      <c r="G1380" s="1"/>
      <c r="H1380" s="1"/>
      <c r="I1380" s="1"/>
      <c r="J1380" s="1"/>
      <c r="K1380" s="1"/>
      <c r="L1380" s="1"/>
      <c r="M1380" s="1"/>
      <c r="N1380" s="1"/>
    </row>
    <row r="1381" spans="1:14" ht="18.75" customHeight="1">
      <c r="A1381" s="13"/>
      <c r="B1381" s="13"/>
      <c r="C1381" s="32"/>
      <c r="D1381" s="13"/>
      <c r="E1381" s="14"/>
      <c r="F1381" s="14"/>
      <c r="G1381" s="1"/>
      <c r="H1381" s="1"/>
      <c r="I1381" s="1"/>
      <c r="J1381" s="1"/>
      <c r="K1381" s="1"/>
      <c r="L1381" s="1"/>
      <c r="M1381" s="1"/>
      <c r="N1381" s="1"/>
    </row>
    <row r="1382" spans="1:14" ht="18.75" customHeight="1">
      <c r="A1382" s="13"/>
      <c r="B1382" s="13"/>
      <c r="C1382" s="32"/>
      <c r="D1382" s="13"/>
      <c r="E1382" s="14"/>
      <c r="F1382" s="14"/>
      <c r="G1382" s="1"/>
      <c r="H1382" s="1"/>
      <c r="I1382" s="1"/>
      <c r="J1382" s="1"/>
      <c r="K1382" s="1"/>
      <c r="L1382" s="1"/>
      <c r="M1382" s="1"/>
      <c r="N1382" s="1"/>
    </row>
    <row r="1383" spans="1:14" ht="18.75" customHeight="1">
      <c r="A1383" s="13"/>
      <c r="B1383" s="13"/>
      <c r="C1383" s="32"/>
      <c r="D1383" s="13"/>
      <c r="E1383" s="14"/>
      <c r="F1383" s="14"/>
      <c r="G1383" s="1"/>
      <c r="H1383" s="1"/>
      <c r="I1383" s="1"/>
      <c r="J1383" s="1"/>
      <c r="K1383" s="1"/>
      <c r="L1383" s="1"/>
      <c r="M1383" s="1"/>
      <c r="N1383" s="1"/>
    </row>
    <row r="1384" spans="1:14" ht="18.75" customHeight="1">
      <c r="A1384" s="13"/>
      <c r="B1384" s="13"/>
      <c r="C1384" s="32"/>
      <c r="D1384" s="13"/>
      <c r="E1384" s="14"/>
      <c r="F1384" s="14"/>
      <c r="G1384" s="1"/>
      <c r="H1384" s="1"/>
      <c r="I1384" s="1"/>
      <c r="J1384" s="1"/>
      <c r="K1384" s="1"/>
      <c r="L1384" s="1"/>
      <c r="M1384" s="1"/>
      <c r="N1384" s="1"/>
    </row>
    <row r="1385" spans="1:14" ht="18.75" customHeight="1">
      <c r="A1385" s="13"/>
      <c r="B1385" s="13"/>
      <c r="C1385" s="32"/>
      <c r="D1385" s="13"/>
      <c r="E1385" s="14"/>
      <c r="F1385" s="14"/>
      <c r="G1385" s="1"/>
      <c r="H1385" s="1"/>
      <c r="I1385" s="1"/>
      <c r="J1385" s="1"/>
      <c r="K1385" s="1"/>
      <c r="L1385" s="1"/>
      <c r="M1385" s="1"/>
      <c r="N1385" s="1"/>
    </row>
    <row r="1386" spans="1:14" ht="18.75" customHeight="1">
      <c r="A1386" s="13"/>
      <c r="B1386" s="13"/>
      <c r="C1386" s="32"/>
      <c r="D1386" s="13"/>
      <c r="E1386" s="14"/>
      <c r="F1386" s="14"/>
      <c r="G1386" s="1"/>
      <c r="H1386" s="1"/>
      <c r="I1386" s="1"/>
      <c r="J1386" s="1"/>
      <c r="K1386" s="1"/>
      <c r="L1386" s="1"/>
      <c r="M1386" s="1"/>
      <c r="N1386" s="1"/>
    </row>
    <row r="1387" spans="1:14" ht="18.75" customHeight="1">
      <c r="A1387" s="13"/>
      <c r="B1387" s="13"/>
      <c r="C1387" s="32"/>
      <c r="D1387" s="13"/>
      <c r="E1387" s="14"/>
      <c r="F1387" s="14"/>
      <c r="G1387" s="1"/>
      <c r="H1387" s="1"/>
      <c r="I1387" s="1"/>
      <c r="J1387" s="1"/>
      <c r="K1387" s="1"/>
      <c r="L1387" s="1"/>
      <c r="M1387" s="1"/>
      <c r="N1387" s="1"/>
    </row>
    <row r="1388" spans="1:14" ht="18.75" customHeight="1">
      <c r="A1388" s="13"/>
      <c r="B1388" s="13"/>
      <c r="C1388" s="32"/>
      <c r="D1388" s="13"/>
      <c r="E1388" s="14"/>
      <c r="F1388" s="14"/>
      <c r="G1388" s="1"/>
      <c r="H1388" s="1"/>
      <c r="I1388" s="1"/>
      <c r="J1388" s="1"/>
      <c r="K1388" s="1"/>
      <c r="L1388" s="1"/>
      <c r="M1388" s="1"/>
      <c r="N1388" s="1"/>
    </row>
    <row r="1389" spans="1:14" ht="18.75" customHeight="1">
      <c r="A1389" s="13"/>
      <c r="B1389" s="13"/>
      <c r="C1389" s="32"/>
      <c r="D1389" s="13"/>
      <c r="E1389" s="14"/>
      <c r="F1389" s="14"/>
      <c r="G1389" s="1"/>
      <c r="H1389" s="1"/>
      <c r="I1389" s="1"/>
      <c r="J1389" s="1"/>
      <c r="K1389" s="1"/>
      <c r="L1389" s="1"/>
      <c r="M1389" s="1"/>
      <c r="N1389" s="1"/>
    </row>
    <row r="1390" spans="1:14" ht="18.75" customHeight="1">
      <c r="A1390" s="13"/>
      <c r="B1390" s="13"/>
      <c r="C1390" s="32"/>
      <c r="D1390" s="13"/>
      <c r="E1390" s="14"/>
      <c r="F1390" s="14"/>
      <c r="G1390" s="1"/>
      <c r="H1390" s="1"/>
      <c r="I1390" s="1"/>
      <c r="J1390" s="1"/>
      <c r="K1390" s="1"/>
      <c r="L1390" s="1"/>
      <c r="M1390" s="1"/>
      <c r="N1390" s="1"/>
    </row>
    <row r="1391" spans="1:14" ht="18.75" customHeight="1">
      <c r="A1391" s="13"/>
      <c r="B1391" s="13"/>
      <c r="C1391" s="32"/>
      <c r="D1391" s="13"/>
      <c r="E1391" s="14"/>
      <c r="F1391" s="14"/>
      <c r="G1391" s="1"/>
      <c r="H1391" s="1"/>
      <c r="I1391" s="1"/>
      <c r="J1391" s="1"/>
      <c r="K1391" s="1"/>
      <c r="L1391" s="1"/>
      <c r="M1391" s="1"/>
      <c r="N1391" s="1"/>
    </row>
    <row r="1392" spans="1:14" ht="18.75" customHeight="1">
      <c r="A1392" s="13"/>
      <c r="B1392" s="13"/>
      <c r="C1392" s="32"/>
      <c r="D1392" s="13"/>
      <c r="E1392" s="14"/>
      <c r="F1392" s="14"/>
      <c r="G1392" s="1"/>
      <c r="H1392" s="1"/>
      <c r="I1392" s="1"/>
      <c r="J1392" s="1"/>
      <c r="K1392" s="1"/>
      <c r="L1392" s="1"/>
      <c r="M1392" s="1"/>
      <c r="N1392" s="1"/>
    </row>
    <row r="1393" spans="1:14" ht="18.75" customHeight="1">
      <c r="A1393" s="13"/>
      <c r="B1393" s="13"/>
      <c r="C1393" s="32"/>
      <c r="D1393" s="13"/>
      <c r="E1393" s="14"/>
      <c r="F1393" s="14"/>
      <c r="G1393" s="1"/>
      <c r="H1393" s="1"/>
      <c r="I1393" s="1"/>
      <c r="J1393" s="1"/>
      <c r="K1393" s="1"/>
      <c r="L1393" s="1"/>
      <c r="M1393" s="1"/>
      <c r="N1393" s="1"/>
    </row>
    <row r="1394" spans="1:14" ht="18.75" customHeight="1">
      <c r="A1394" s="13"/>
      <c r="B1394" s="13"/>
      <c r="C1394" s="32"/>
      <c r="D1394" s="13"/>
      <c r="E1394" s="14"/>
      <c r="F1394" s="14"/>
      <c r="G1394" s="1"/>
      <c r="H1394" s="1"/>
      <c r="I1394" s="1"/>
      <c r="J1394" s="1"/>
      <c r="K1394" s="1"/>
      <c r="L1394" s="1"/>
      <c r="M1394" s="1"/>
      <c r="N1394" s="1"/>
    </row>
    <row r="1395" spans="1:14" ht="18.75" customHeight="1">
      <c r="A1395" s="13"/>
      <c r="B1395" s="13"/>
      <c r="C1395" s="32"/>
      <c r="D1395" s="13"/>
      <c r="E1395" s="14"/>
      <c r="F1395" s="14"/>
      <c r="G1395" s="1"/>
      <c r="H1395" s="1"/>
      <c r="I1395" s="1"/>
      <c r="J1395" s="1"/>
      <c r="K1395" s="1"/>
      <c r="L1395" s="1"/>
      <c r="M1395" s="1"/>
      <c r="N1395" s="1"/>
    </row>
    <row r="1396" spans="1:14" ht="18.75" customHeight="1">
      <c r="A1396" s="13"/>
      <c r="B1396" s="13"/>
      <c r="C1396" s="32"/>
      <c r="D1396" s="13"/>
      <c r="E1396" s="14"/>
      <c r="F1396" s="14"/>
      <c r="G1396" s="1"/>
      <c r="H1396" s="1"/>
      <c r="I1396" s="1"/>
      <c r="J1396" s="1"/>
      <c r="K1396" s="1"/>
      <c r="L1396" s="1"/>
      <c r="M1396" s="1"/>
      <c r="N1396" s="1"/>
    </row>
    <row r="1397" spans="1:14" ht="18.75" customHeight="1">
      <c r="A1397" s="13"/>
      <c r="B1397" s="13"/>
      <c r="C1397" s="32"/>
      <c r="D1397" s="13"/>
      <c r="E1397" s="14"/>
      <c r="F1397" s="14"/>
      <c r="G1397" s="1"/>
      <c r="H1397" s="1"/>
      <c r="I1397" s="1"/>
      <c r="J1397" s="1"/>
      <c r="K1397" s="1"/>
      <c r="L1397" s="1"/>
      <c r="M1397" s="1"/>
      <c r="N1397" s="1"/>
    </row>
    <row r="1398" spans="1:14" ht="18.75" customHeight="1">
      <c r="A1398" s="13"/>
      <c r="B1398" s="13"/>
      <c r="C1398" s="32"/>
      <c r="D1398" s="13"/>
      <c r="E1398" s="14"/>
      <c r="F1398" s="14"/>
      <c r="G1398" s="1"/>
      <c r="H1398" s="1"/>
      <c r="I1398" s="1"/>
      <c r="J1398" s="1"/>
      <c r="K1398" s="1"/>
      <c r="L1398" s="1"/>
      <c r="M1398" s="1"/>
      <c r="N1398" s="1"/>
    </row>
    <row r="1399" spans="1:14" ht="18.75" customHeight="1">
      <c r="A1399" s="13"/>
      <c r="B1399" s="13"/>
      <c r="C1399" s="32"/>
      <c r="D1399" s="13"/>
      <c r="E1399" s="14"/>
      <c r="F1399" s="14"/>
      <c r="G1399" s="1"/>
      <c r="H1399" s="1"/>
      <c r="I1399" s="1"/>
      <c r="J1399" s="1"/>
      <c r="K1399" s="1"/>
      <c r="L1399" s="1"/>
      <c r="M1399" s="1"/>
      <c r="N1399" s="1"/>
    </row>
    <row r="1400" spans="1:14" ht="18.75" customHeight="1">
      <c r="A1400" s="13"/>
      <c r="B1400" s="13"/>
      <c r="C1400" s="32"/>
      <c r="D1400" s="13"/>
      <c r="E1400" s="14"/>
      <c r="F1400" s="14"/>
      <c r="G1400" s="1"/>
      <c r="H1400" s="1"/>
      <c r="I1400" s="1"/>
      <c r="J1400" s="1"/>
      <c r="K1400" s="1"/>
      <c r="L1400" s="1"/>
      <c r="M1400" s="1"/>
      <c r="N1400" s="1"/>
    </row>
    <row r="1401" spans="1:14" ht="18.75" customHeight="1">
      <c r="A1401" s="13"/>
      <c r="B1401" s="13"/>
      <c r="C1401" s="32"/>
      <c r="D1401" s="13"/>
      <c r="E1401" s="14"/>
      <c r="F1401" s="14"/>
      <c r="G1401" s="1"/>
      <c r="H1401" s="1"/>
      <c r="I1401" s="1"/>
      <c r="J1401" s="1"/>
      <c r="K1401" s="1"/>
      <c r="L1401" s="1"/>
      <c r="M1401" s="1"/>
      <c r="N1401" s="1"/>
    </row>
    <row r="1402" spans="1:14" ht="18.75" customHeight="1">
      <c r="A1402" s="13"/>
      <c r="B1402" s="13"/>
      <c r="C1402" s="32"/>
      <c r="D1402" s="13"/>
      <c r="E1402" s="14"/>
      <c r="F1402" s="14"/>
      <c r="G1402" s="1"/>
      <c r="H1402" s="1"/>
      <c r="I1402" s="1"/>
      <c r="J1402" s="1"/>
      <c r="K1402" s="1"/>
      <c r="L1402" s="1"/>
      <c r="M1402" s="1"/>
      <c r="N1402" s="1"/>
    </row>
    <row r="1403" spans="1:14" ht="18.75" customHeight="1">
      <c r="A1403" s="13"/>
      <c r="B1403" s="13"/>
      <c r="C1403" s="32"/>
      <c r="D1403" s="13"/>
      <c r="E1403" s="14"/>
      <c r="F1403" s="14"/>
      <c r="G1403" s="1"/>
      <c r="H1403" s="1"/>
      <c r="I1403" s="1"/>
      <c r="J1403" s="1"/>
      <c r="K1403" s="1"/>
      <c r="L1403" s="1"/>
      <c r="M1403" s="1"/>
      <c r="N1403" s="1"/>
    </row>
    <row r="1404" spans="1:14" ht="18.75" customHeight="1">
      <c r="A1404" s="13"/>
      <c r="B1404" s="13"/>
      <c r="C1404" s="32"/>
      <c r="D1404" s="13"/>
      <c r="E1404" s="14"/>
      <c r="F1404" s="14"/>
      <c r="G1404" s="1"/>
      <c r="H1404" s="1"/>
      <c r="I1404" s="1"/>
      <c r="J1404" s="1"/>
      <c r="K1404" s="1"/>
      <c r="L1404" s="1"/>
      <c r="M1404" s="1"/>
      <c r="N1404" s="1"/>
    </row>
    <row r="1405" spans="1:14" ht="18.75" customHeight="1">
      <c r="A1405" s="13"/>
      <c r="B1405" s="13"/>
      <c r="C1405" s="32"/>
      <c r="D1405" s="13"/>
      <c r="E1405" s="14"/>
      <c r="F1405" s="14"/>
      <c r="G1405" s="1"/>
      <c r="H1405" s="1"/>
      <c r="I1405" s="1"/>
      <c r="J1405" s="1"/>
      <c r="K1405" s="1"/>
      <c r="L1405" s="1"/>
      <c r="M1405" s="1"/>
      <c r="N1405" s="1"/>
    </row>
    <row r="1406" spans="1:14" ht="18.75" customHeight="1">
      <c r="A1406" s="13"/>
      <c r="B1406" s="13"/>
      <c r="C1406" s="32"/>
      <c r="D1406" s="13"/>
      <c r="E1406" s="14"/>
      <c r="F1406" s="14"/>
      <c r="G1406" s="1"/>
      <c r="H1406" s="1"/>
      <c r="I1406" s="1"/>
      <c r="J1406" s="1"/>
      <c r="K1406" s="1"/>
      <c r="L1406" s="1"/>
      <c r="M1406" s="1"/>
      <c r="N1406" s="1"/>
    </row>
    <row r="1407" spans="1:14" ht="18.75" customHeight="1">
      <c r="A1407" s="13"/>
      <c r="B1407" s="13"/>
      <c r="C1407" s="32"/>
      <c r="D1407" s="13"/>
      <c r="E1407" s="14"/>
      <c r="F1407" s="14"/>
      <c r="G1407" s="1"/>
      <c r="H1407" s="1"/>
      <c r="I1407" s="1"/>
      <c r="J1407" s="1"/>
      <c r="K1407" s="1"/>
      <c r="L1407" s="1"/>
      <c r="M1407" s="1"/>
      <c r="N1407" s="1"/>
    </row>
    <row r="1408" spans="1:14" ht="18.75" customHeight="1">
      <c r="A1408" s="13"/>
      <c r="B1408" s="13"/>
      <c r="C1408" s="32"/>
      <c r="D1408" s="13"/>
      <c r="E1408" s="14"/>
      <c r="F1408" s="14"/>
      <c r="G1408" s="1"/>
      <c r="H1408" s="1"/>
      <c r="I1408" s="1"/>
      <c r="J1408" s="1"/>
      <c r="K1408" s="1"/>
      <c r="L1408" s="1"/>
      <c r="M1408" s="1"/>
      <c r="N1408" s="1"/>
    </row>
    <row r="1409" spans="1:14" ht="18.75" customHeight="1">
      <c r="A1409" s="13"/>
      <c r="B1409" s="13"/>
      <c r="C1409" s="32"/>
      <c r="D1409" s="13"/>
      <c r="E1409" s="14"/>
      <c r="F1409" s="14"/>
      <c r="G1409" s="1"/>
      <c r="H1409" s="1"/>
      <c r="I1409" s="1"/>
      <c r="J1409" s="1"/>
      <c r="K1409" s="1"/>
      <c r="L1409" s="1"/>
      <c r="M1409" s="1"/>
      <c r="N1409" s="1"/>
    </row>
    <row r="1410" spans="1:14" ht="18.75" customHeight="1">
      <c r="A1410" s="13"/>
      <c r="B1410" s="13"/>
      <c r="C1410" s="32"/>
      <c r="D1410" s="13"/>
      <c r="E1410" s="14"/>
      <c r="F1410" s="14"/>
      <c r="G1410" s="1"/>
      <c r="H1410" s="1"/>
      <c r="I1410" s="1"/>
      <c r="J1410" s="1"/>
      <c r="K1410" s="1"/>
      <c r="L1410" s="1"/>
      <c r="M1410" s="1"/>
      <c r="N1410" s="1"/>
    </row>
    <row r="1411" spans="1:14" ht="18.75" customHeight="1">
      <c r="A1411" s="13"/>
      <c r="B1411" s="13"/>
      <c r="C1411" s="32"/>
      <c r="D1411" s="13"/>
      <c r="E1411" s="14"/>
      <c r="F1411" s="14"/>
      <c r="G1411" s="1"/>
      <c r="H1411" s="1"/>
      <c r="I1411" s="1"/>
      <c r="J1411" s="1"/>
      <c r="K1411" s="1"/>
      <c r="L1411" s="1"/>
      <c r="M1411" s="1"/>
      <c r="N1411" s="1"/>
    </row>
    <row r="1412" spans="1:14" ht="18.75" customHeight="1">
      <c r="A1412" s="13"/>
      <c r="B1412" s="13"/>
      <c r="C1412" s="32"/>
      <c r="D1412" s="13"/>
      <c r="E1412" s="14"/>
      <c r="F1412" s="14"/>
      <c r="G1412" s="1"/>
      <c r="H1412" s="1"/>
      <c r="I1412" s="1"/>
      <c r="J1412" s="1"/>
      <c r="K1412" s="1"/>
      <c r="L1412" s="1"/>
      <c r="M1412" s="1"/>
      <c r="N1412" s="1"/>
    </row>
    <row r="1413" spans="1:14" ht="18.75" customHeight="1">
      <c r="A1413" s="13"/>
      <c r="B1413" s="13"/>
      <c r="C1413" s="32"/>
      <c r="D1413" s="13"/>
      <c r="E1413" s="14"/>
      <c r="F1413" s="14"/>
      <c r="G1413" s="1"/>
      <c r="H1413" s="1"/>
      <c r="I1413" s="1"/>
      <c r="J1413" s="1"/>
      <c r="K1413" s="1"/>
      <c r="L1413" s="1"/>
      <c r="M1413" s="1"/>
      <c r="N1413" s="1"/>
    </row>
    <row r="1414" spans="1:14" ht="18.75" customHeight="1">
      <c r="A1414" s="13"/>
      <c r="B1414" s="13"/>
      <c r="C1414" s="32"/>
      <c r="D1414" s="13"/>
      <c r="E1414" s="14"/>
      <c r="F1414" s="14"/>
      <c r="G1414" s="1"/>
      <c r="H1414" s="1"/>
      <c r="I1414" s="1"/>
      <c r="J1414" s="1"/>
      <c r="K1414" s="1"/>
      <c r="L1414" s="1"/>
      <c r="M1414" s="1"/>
      <c r="N1414" s="1"/>
    </row>
    <row r="1415" spans="1:14" ht="18.75" customHeight="1">
      <c r="A1415" s="13"/>
      <c r="B1415" s="13"/>
      <c r="C1415" s="32"/>
      <c r="D1415" s="13"/>
      <c r="E1415" s="14"/>
      <c r="F1415" s="14"/>
      <c r="G1415" s="1"/>
      <c r="H1415" s="1"/>
      <c r="I1415" s="1"/>
      <c r="J1415" s="1"/>
      <c r="K1415" s="1"/>
      <c r="L1415" s="1"/>
      <c r="M1415" s="1"/>
      <c r="N1415" s="1"/>
    </row>
    <row r="1416" spans="1:14" ht="18.75" customHeight="1">
      <c r="A1416" s="13"/>
      <c r="B1416" s="13"/>
      <c r="C1416" s="32"/>
      <c r="D1416" s="13"/>
      <c r="E1416" s="14"/>
      <c r="F1416" s="14"/>
      <c r="G1416" s="1"/>
      <c r="H1416" s="1"/>
      <c r="I1416" s="1"/>
      <c r="J1416" s="1"/>
      <c r="K1416" s="1"/>
      <c r="L1416" s="1"/>
      <c r="M1416" s="1"/>
      <c r="N1416" s="1"/>
    </row>
    <row r="1417" spans="1:14" ht="18.75" customHeight="1">
      <c r="A1417" s="13"/>
      <c r="B1417" s="13"/>
      <c r="C1417" s="32"/>
      <c r="D1417" s="13"/>
      <c r="E1417" s="14"/>
      <c r="F1417" s="14"/>
      <c r="G1417" s="1"/>
      <c r="H1417" s="1"/>
      <c r="I1417" s="1"/>
      <c r="J1417" s="1"/>
      <c r="K1417" s="1"/>
      <c r="L1417" s="1"/>
      <c r="M1417" s="1"/>
      <c r="N1417" s="1"/>
    </row>
    <row r="1418" spans="1:14" ht="18.75" customHeight="1">
      <c r="A1418" s="13"/>
      <c r="B1418" s="13"/>
      <c r="C1418" s="32"/>
      <c r="D1418" s="13"/>
      <c r="E1418" s="14"/>
      <c r="F1418" s="14"/>
      <c r="G1418" s="1"/>
      <c r="H1418" s="1"/>
      <c r="I1418" s="1"/>
      <c r="J1418" s="1"/>
      <c r="K1418" s="1"/>
      <c r="L1418" s="1"/>
      <c r="M1418" s="1"/>
      <c r="N1418" s="1"/>
    </row>
    <row r="1419" spans="1:14" ht="18.75" customHeight="1">
      <c r="A1419" s="13"/>
      <c r="B1419" s="13"/>
      <c r="C1419" s="32"/>
      <c r="D1419" s="13"/>
      <c r="E1419" s="14"/>
      <c r="F1419" s="14"/>
      <c r="G1419" s="1"/>
      <c r="H1419" s="1"/>
      <c r="I1419" s="1"/>
      <c r="J1419" s="1"/>
      <c r="K1419" s="1"/>
      <c r="L1419" s="1"/>
      <c r="M1419" s="1"/>
      <c r="N1419" s="1"/>
    </row>
    <row r="1420" spans="1:14" ht="18.75" customHeight="1">
      <c r="A1420" s="13"/>
      <c r="B1420" s="13"/>
      <c r="C1420" s="32"/>
      <c r="D1420" s="13"/>
      <c r="E1420" s="14"/>
      <c r="F1420" s="14"/>
      <c r="G1420" s="1"/>
      <c r="H1420" s="1"/>
      <c r="I1420" s="1"/>
      <c r="J1420" s="1"/>
      <c r="K1420" s="1"/>
      <c r="L1420" s="1"/>
      <c r="M1420" s="1"/>
      <c r="N1420" s="1"/>
    </row>
    <row r="1421" spans="1:14" ht="18.75" customHeight="1">
      <c r="A1421" s="13"/>
      <c r="B1421" s="13"/>
      <c r="C1421" s="32"/>
      <c r="D1421" s="13"/>
      <c r="E1421" s="14"/>
      <c r="F1421" s="14"/>
      <c r="G1421" s="1"/>
      <c r="H1421" s="1"/>
      <c r="I1421" s="1"/>
      <c r="J1421" s="1"/>
      <c r="K1421" s="1"/>
      <c r="L1421" s="1"/>
      <c r="M1421" s="1"/>
      <c r="N1421" s="1"/>
    </row>
    <row r="1422" spans="1:14" ht="18.75" customHeight="1">
      <c r="A1422" s="13"/>
      <c r="B1422" s="13"/>
      <c r="C1422" s="32"/>
      <c r="D1422" s="13"/>
      <c r="E1422" s="14"/>
      <c r="F1422" s="14"/>
      <c r="G1422" s="1"/>
      <c r="H1422" s="1"/>
      <c r="I1422" s="1"/>
      <c r="J1422" s="1"/>
      <c r="K1422" s="1"/>
      <c r="L1422" s="1"/>
      <c r="M1422" s="1"/>
      <c r="N1422" s="1"/>
    </row>
    <row r="1423" spans="1:14" ht="18.75" customHeight="1">
      <c r="A1423" s="13"/>
      <c r="B1423" s="13"/>
      <c r="C1423" s="32"/>
      <c r="D1423" s="13"/>
      <c r="E1423" s="14"/>
      <c r="F1423" s="14"/>
      <c r="G1423" s="1"/>
      <c r="H1423" s="1"/>
      <c r="I1423" s="1"/>
      <c r="J1423" s="1"/>
      <c r="K1423" s="1"/>
      <c r="L1423" s="1"/>
      <c r="M1423" s="1"/>
      <c r="N1423" s="1"/>
    </row>
    <row r="1424" spans="1:14" ht="18.75" customHeight="1">
      <c r="A1424" s="13"/>
      <c r="B1424" s="13"/>
      <c r="C1424" s="32"/>
      <c r="D1424" s="13"/>
      <c r="E1424" s="14"/>
      <c r="F1424" s="14"/>
      <c r="G1424" s="1"/>
      <c r="H1424" s="1"/>
      <c r="I1424" s="1"/>
      <c r="J1424" s="1"/>
      <c r="K1424" s="1"/>
      <c r="L1424" s="1"/>
      <c r="M1424" s="1"/>
      <c r="N1424" s="1"/>
    </row>
    <row r="1425" spans="1:14" ht="18.75" customHeight="1">
      <c r="A1425" s="13"/>
      <c r="B1425" s="13"/>
      <c r="C1425" s="32"/>
      <c r="D1425" s="13"/>
      <c r="E1425" s="14"/>
      <c r="F1425" s="14"/>
      <c r="G1425" s="1"/>
      <c r="H1425" s="1"/>
      <c r="I1425" s="1"/>
      <c r="J1425" s="1"/>
      <c r="K1425" s="1"/>
      <c r="L1425" s="1"/>
      <c r="M1425" s="1"/>
      <c r="N1425" s="1"/>
    </row>
    <row r="1426" spans="1:14" ht="18.75" customHeight="1">
      <c r="A1426" s="13"/>
      <c r="B1426" s="13"/>
      <c r="C1426" s="32"/>
      <c r="D1426" s="13"/>
      <c r="E1426" s="14"/>
      <c r="F1426" s="14"/>
      <c r="G1426" s="1"/>
      <c r="H1426" s="1"/>
      <c r="I1426" s="1"/>
      <c r="J1426" s="1"/>
      <c r="K1426" s="1"/>
      <c r="L1426" s="1"/>
      <c r="M1426" s="1"/>
      <c r="N1426" s="1"/>
    </row>
    <row r="1427" spans="1:14" ht="18.75" customHeight="1">
      <c r="A1427" s="13"/>
      <c r="B1427" s="13"/>
      <c r="C1427" s="32"/>
      <c r="D1427" s="13"/>
      <c r="E1427" s="14"/>
      <c r="F1427" s="14"/>
      <c r="G1427" s="1"/>
      <c r="H1427" s="1"/>
      <c r="I1427" s="1"/>
      <c r="J1427" s="1"/>
      <c r="K1427" s="1"/>
      <c r="L1427" s="1"/>
      <c r="M1427" s="1"/>
      <c r="N1427" s="1"/>
    </row>
    <row r="1428" spans="1:14" ht="18.75" customHeight="1">
      <c r="A1428" s="13"/>
      <c r="B1428" s="13"/>
      <c r="C1428" s="32"/>
      <c r="D1428" s="13"/>
      <c r="E1428" s="14"/>
      <c r="F1428" s="14"/>
      <c r="G1428" s="1"/>
      <c r="H1428" s="1"/>
      <c r="I1428" s="1"/>
      <c r="J1428" s="1"/>
      <c r="K1428" s="1"/>
      <c r="L1428" s="1"/>
      <c r="M1428" s="1"/>
      <c r="N1428" s="1"/>
    </row>
    <row r="1429" spans="1:14" ht="18.75" customHeight="1">
      <c r="A1429" s="13"/>
      <c r="B1429" s="13"/>
      <c r="C1429" s="32"/>
      <c r="D1429" s="13"/>
      <c r="E1429" s="14"/>
      <c r="F1429" s="14"/>
      <c r="G1429" s="1"/>
      <c r="H1429" s="1"/>
      <c r="I1429" s="1"/>
      <c r="J1429" s="1"/>
      <c r="K1429" s="1"/>
      <c r="L1429" s="1"/>
      <c r="M1429" s="1"/>
      <c r="N1429" s="1"/>
    </row>
    <row r="1430" spans="1:14" ht="18.75" customHeight="1">
      <c r="A1430" s="13"/>
      <c r="B1430" s="13"/>
      <c r="C1430" s="32"/>
      <c r="D1430" s="13"/>
      <c r="E1430" s="14"/>
      <c r="F1430" s="14"/>
      <c r="G1430" s="1"/>
      <c r="H1430" s="1"/>
      <c r="I1430" s="1"/>
      <c r="J1430" s="1"/>
      <c r="K1430" s="1"/>
      <c r="L1430" s="1"/>
      <c r="M1430" s="1"/>
      <c r="N1430" s="1"/>
    </row>
    <row r="1431" spans="1:14" ht="18.75" customHeight="1">
      <c r="A1431" s="13"/>
      <c r="B1431" s="13"/>
      <c r="C1431" s="32"/>
      <c r="D1431" s="13"/>
      <c r="E1431" s="14"/>
      <c r="F1431" s="14"/>
      <c r="G1431" s="1"/>
      <c r="H1431" s="1"/>
      <c r="I1431" s="1"/>
      <c r="J1431" s="1"/>
      <c r="K1431" s="1"/>
      <c r="L1431" s="1"/>
      <c r="M1431" s="1"/>
      <c r="N1431" s="1"/>
    </row>
    <row r="1432" spans="1:14" ht="18.75" customHeight="1">
      <c r="A1432" s="13"/>
      <c r="B1432" s="13"/>
      <c r="C1432" s="32"/>
      <c r="D1432" s="13"/>
      <c r="E1432" s="14"/>
      <c r="F1432" s="14"/>
      <c r="G1432" s="1"/>
      <c r="H1432" s="1"/>
      <c r="I1432" s="1"/>
      <c r="J1432" s="1"/>
      <c r="K1432" s="1"/>
      <c r="L1432" s="1"/>
      <c r="M1432" s="1"/>
      <c r="N1432" s="1"/>
    </row>
    <row r="1433" spans="1:14" ht="18.75" customHeight="1">
      <c r="A1433" s="13"/>
      <c r="B1433" s="13"/>
      <c r="C1433" s="32"/>
      <c r="D1433" s="13"/>
      <c r="E1433" s="14"/>
      <c r="F1433" s="14"/>
      <c r="G1433" s="1"/>
      <c r="H1433" s="1"/>
      <c r="I1433" s="1"/>
      <c r="J1433" s="1"/>
      <c r="K1433" s="1"/>
      <c r="L1433" s="1"/>
      <c r="M1433" s="1"/>
      <c r="N1433" s="1"/>
    </row>
    <row r="1434" spans="1:14" ht="18.75" customHeight="1">
      <c r="A1434" s="13"/>
      <c r="B1434" s="13"/>
      <c r="C1434" s="32"/>
      <c r="D1434" s="13"/>
      <c r="E1434" s="14"/>
      <c r="F1434" s="14"/>
      <c r="G1434" s="1"/>
      <c r="H1434" s="1"/>
      <c r="I1434" s="1"/>
      <c r="J1434" s="1"/>
      <c r="K1434" s="1"/>
      <c r="L1434" s="1"/>
      <c r="M1434" s="1"/>
      <c r="N1434" s="1"/>
    </row>
    <row r="1435" spans="1:14" ht="18.75" customHeight="1">
      <c r="A1435" s="13"/>
      <c r="B1435" s="13"/>
      <c r="C1435" s="32"/>
      <c r="D1435" s="13"/>
      <c r="E1435" s="14"/>
      <c r="F1435" s="14"/>
      <c r="G1435" s="1"/>
      <c r="H1435" s="1"/>
      <c r="I1435" s="1"/>
      <c r="J1435" s="1"/>
      <c r="K1435" s="1"/>
      <c r="L1435" s="1"/>
      <c r="M1435" s="1"/>
      <c r="N1435" s="1"/>
    </row>
    <row r="1436" spans="1:14" ht="18.75" customHeight="1">
      <c r="A1436" s="13"/>
      <c r="B1436" s="13"/>
      <c r="C1436" s="32"/>
      <c r="D1436" s="13"/>
      <c r="E1436" s="14"/>
      <c r="F1436" s="14"/>
      <c r="G1436" s="1"/>
      <c r="H1436" s="1"/>
      <c r="I1436" s="1"/>
      <c r="J1436" s="1"/>
      <c r="K1436" s="1"/>
      <c r="L1436" s="1"/>
      <c r="M1436" s="1"/>
      <c r="N1436" s="1"/>
    </row>
    <row r="1437" spans="1:14" ht="18.75" customHeight="1">
      <c r="A1437" s="13"/>
      <c r="B1437" s="13"/>
      <c r="C1437" s="32"/>
      <c r="D1437" s="13"/>
      <c r="E1437" s="14"/>
      <c r="F1437" s="14"/>
      <c r="G1437" s="1"/>
      <c r="H1437" s="1"/>
      <c r="I1437" s="1"/>
      <c r="J1437" s="1"/>
      <c r="K1437" s="1"/>
      <c r="L1437" s="1"/>
      <c r="M1437" s="1"/>
      <c r="N1437" s="1"/>
    </row>
    <row r="1438" spans="1:14" ht="18.75" customHeight="1">
      <c r="A1438" s="13"/>
      <c r="B1438" s="13"/>
      <c r="C1438" s="32"/>
      <c r="D1438" s="13"/>
      <c r="E1438" s="14"/>
      <c r="F1438" s="14"/>
      <c r="G1438" s="1"/>
      <c r="H1438" s="1"/>
      <c r="I1438" s="1"/>
      <c r="J1438" s="1"/>
      <c r="K1438" s="1"/>
      <c r="L1438" s="1"/>
      <c r="M1438" s="1"/>
      <c r="N1438" s="1"/>
    </row>
    <row r="1439" spans="1:14" ht="18.75" customHeight="1">
      <c r="A1439" s="13"/>
      <c r="B1439" s="13"/>
      <c r="C1439" s="32"/>
      <c r="D1439" s="13"/>
      <c r="E1439" s="14"/>
      <c r="F1439" s="14"/>
      <c r="G1439" s="1"/>
      <c r="H1439" s="1"/>
      <c r="I1439" s="1"/>
      <c r="J1439" s="1"/>
      <c r="K1439" s="1"/>
      <c r="L1439" s="1"/>
      <c r="M1439" s="1"/>
      <c r="N1439" s="1"/>
    </row>
    <row r="1440" spans="1:14" ht="18.75" customHeight="1">
      <c r="A1440" s="13"/>
      <c r="B1440" s="13"/>
      <c r="C1440" s="32"/>
      <c r="D1440" s="13"/>
      <c r="E1440" s="14"/>
      <c r="F1440" s="14"/>
      <c r="G1440" s="1"/>
      <c r="H1440" s="1"/>
      <c r="I1440" s="1"/>
      <c r="J1440" s="1"/>
      <c r="K1440" s="1"/>
      <c r="L1440" s="1"/>
      <c r="M1440" s="1"/>
      <c r="N1440" s="1"/>
    </row>
    <row r="1441" spans="1:14" ht="18.75" customHeight="1">
      <c r="A1441" s="13"/>
      <c r="B1441" s="13"/>
      <c r="C1441" s="32"/>
      <c r="D1441" s="13"/>
      <c r="E1441" s="14"/>
      <c r="F1441" s="14"/>
      <c r="G1441" s="1"/>
      <c r="H1441" s="1"/>
      <c r="I1441" s="1"/>
      <c r="J1441" s="1"/>
      <c r="K1441" s="1"/>
      <c r="L1441" s="1"/>
      <c r="M1441" s="1"/>
      <c r="N1441" s="1"/>
    </row>
    <row r="1442" spans="1:14" ht="18.75" customHeight="1">
      <c r="A1442" s="13"/>
      <c r="B1442" s="13"/>
      <c r="C1442" s="32"/>
      <c r="D1442" s="13"/>
      <c r="E1442" s="14"/>
      <c r="F1442" s="14"/>
      <c r="G1442" s="1"/>
      <c r="H1442" s="1"/>
      <c r="I1442" s="1"/>
      <c r="J1442" s="1"/>
      <c r="K1442" s="1"/>
      <c r="L1442" s="1"/>
      <c r="M1442" s="1"/>
      <c r="N1442" s="1"/>
    </row>
    <row r="1443" spans="1:14" ht="18.75" customHeight="1">
      <c r="A1443" s="13"/>
      <c r="B1443" s="13"/>
      <c r="C1443" s="32"/>
      <c r="D1443" s="13"/>
      <c r="E1443" s="14"/>
      <c r="F1443" s="14"/>
      <c r="G1443" s="1"/>
      <c r="H1443" s="1"/>
      <c r="I1443" s="1"/>
      <c r="J1443" s="1"/>
      <c r="K1443" s="1"/>
      <c r="L1443" s="1"/>
      <c r="M1443" s="1"/>
      <c r="N1443" s="1"/>
    </row>
    <row r="1444" spans="1:14" ht="18.75" customHeight="1">
      <c r="A1444" s="13"/>
      <c r="B1444" s="13"/>
      <c r="C1444" s="32"/>
      <c r="D1444" s="13"/>
      <c r="E1444" s="14"/>
      <c r="F1444" s="14"/>
      <c r="G1444" s="1"/>
      <c r="H1444" s="1"/>
      <c r="I1444" s="1"/>
      <c r="J1444" s="1"/>
      <c r="K1444" s="1"/>
      <c r="L1444" s="1"/>
      <c r="M1444" s="1"/>
      <c r="N1444" s="1"/>
    </row>
    <row r="1445" spans="1:14" ht="18.75" customHeight="1">
      <c r="A1445" s="13"/>
      <c r="B1445" s="13"/>
      <c r="C1445" s="32"/>
      <c r="D1445" s="13"/>
      <c r="E1445" s="14"/>
      <c r="F1445" s="14"/>
      <c r="G1445" s="1"/>
      <c r="H1445" s="1"/>
      <c r="I1445" s="1"/>
      <c r="J1445" s="1"/>
      <c r="K1445" s="1"/>
      <c r="L1445" s="1"/>
      <c r="M1445" s="1"/>
      <c r="N1445" s="1"/>
    </row>
    <row r="1446" spans="1:14" ht="18.75" customHeight="1">
      <c r="A1446" s="13"/>
      <c r="B1446" s="13"/>
      <c r="C1446" s="32"/>
      <c r="D1446" s="13"/>
      <c r="E1446" s="14"/>
      <c r="F1446" s="14"/>
      <c r="G1446" s="1"/>
      <c r="H1446" s="1"/>
      <c r="I1446" s="1"/>
      <c r="J1446" s="1"/>
      <c r="K1446" s="1"/>
      <c r="L1446" s="1"/>
      <c r="M1446" s="1"/>
      <c r="N1446" s="1"/>
    </row>
    <row r="1447" spans="1:14" ht="18.75" customHeight="1">
      <c r="A1447" s="13"/>
      <c r="B1447" s="13"/>
      <c r="C1447" s="32"/>
      <c r="D1447" s="13"/>
      <c r="E1447" s="14"/>
      <c r="F1447" s="14"/>
      <c r="G1447" s="1"/>
      <c r="H1447" s="1"/>
      <c r="I1447" s="1"/>
      <c r="J1447" s="1"/>
      <c r="K1447" s="1"/>
      <c r="L1447" s="1"/>
      <c r="M1447" s="1"/>
      <c r="N1447" s="1"/>
    </row>
    <row r="1448" spans="1:14" ht="18.75" customHeight="1">
      <c r="A1448" s="13"/>
      <c r="B1448" s="13"/>
      <c r="C1448" s="32"/>
      <c r="D1448" s="13"/>
      <c r="E1448" s="14"/>
      <c r="F1448" s="14"/>
      <c r="G1448" s="1"/>
      <c r="H1448" s="1"/>
      <c r="I1448" s="1"/>
      <c r="J1448" s="1"/>
      <c r="K1448" s="1"/>
      <c r="L1448" s="1"/>
      <c r="M1448" s="1"/>
      <c r="N1448" s="1"/>
    </row>
    <row r="1449" spans="1:14" ht="18.75" customHeight="1">
      <c r="A1449" s="13"/>
      <c r="B1449" s="13"/>
      <c r="C1449" s="32"/>
      <c r="D1449" s="13"/>
      <c r="E1449" s="14"/>
      <c r="F1449" s="14"/>
      <c r="G1449" s="1"/>
      <c r="H1449" s="1"/>
      <c r="I1449" s="1"/>
      <c r="J1449" s="1"/>
      <c r="K1449" s="1"/>
      <c r="L1449" s="1"/>
      <c r="M1449" s="1"/>
      <c r="N1449" s="1"/>
    </row>
    <row r="1450" spans="1:14" ht="18.75" customHeight="1">
      <c r="A1450" s="13"/>
      <c r="B1450" s="13"/>
      <c r="C1450" s="32"/>
      <c r="D1450" s="13"/>
      <c r="E1450" s="14"/>
      <c r="F1450" s="14"/>
      <c r="G1450" s="1"/>
      <c r="H1450" s="1"/>
      <c r="I1450" s="1"/>
      <c r="J1450" s="1"/>
      <c r="K1450" s="1"/>
      <c r="L1450" s="1"/>
      <c r="M1450" s="1"/>
      <c r="N1450" s="1"/>
    </row>
    <row r="1451" spans="1:14" ht="18.75" customHeight="1">
      <c r="A1451" s="13"/>
      <c r="B1451" s="13"/>
      <c r="C1451" s="32"/>
      <c r="D1451" s="13"/>
      <c r="E1451" s="14"/>
      <c r="F1451" s="14"/>
      <c r="G1451" s="1"/>
      <c r="H1451" s="1"/>
      <c r="I1451" s="1"/>
      <c r="J1451" s="1"/>
      <c r="K1451" s="1"/>
      <c r="L1451" s="1"/>
      <c r="M1451" s="1"/>
      <c r="N1451" s="1"/>
    </row>
    <row r="1452" spans="1:14" ht="18.75" customHeight="1">
      <c r="A1452" s="13"/>
      <c r="B1452" s="13"/>
      <c r="C1452" s="32"/>
      <c r="D1452" s="13"/>
      <c r="E1452" s="14"/>
      <c r="F1452" s="14"/>
      <c r="G1452" s="1"/>
      <c r="H1452" s="1"/>
      <c r="I1452" s="1"/>
      <c r="J1452" s="1"/>
      <c r="K1452" s="1"/>
      <c r="L1452" s="1"/>
      <c r="M1452" s="1"/>
      <c r="N1452" s="1"/>
    </row>
    <row r="1453" spans="1:14" ht="18.75" customHeight="1">
      <c r="A1453" s="13"/>
      <c r="B1453" s="13"/>
      <c r="C1453" s="32"/>
      <c r="D1453" s="13"/>
      <c r="E1453" s="14"/>
      <c r="F1453" s="14"/>
      <c r="G1453" s="1"/>
      <c r="H1453" s="1"/>
      <c r="I1453" s="1"/>
      <c r="J1453" s="1"/>
      <c r="K1453" s="1"/>
      <c r="L1453" s="1"/>
      <c r="M1453" s="1"/>
      <c r="N1453" s="1"/>
    </row>
    <row r="1454" spans="1:14" ht="18.75" customHeight="1">
      <c r="A1454" s="13"/>
      <c r="B1454" s="13"/>
      <c r="C1454" s="32"/>
      <c r="D1454" s="13"/>
      <c r="E1454" s="14"/>
      <c r="F1454" s="14"/>
      <c r="G1454" s="1"/>
      <c r="H1454" s="1"/>
      <c r="I1454" s="1"/>
      <c r="J1454" s="1"/>
      <c r="K1454" s="1"/>
      <c r="L1454" s="1"/>
      <c r="M1454" s="1"/>
      <c r="N1454" s="1"/>
    </row>
    <row r="1455" spans="1:14" ht="18.75" customHeight="1">
      <c r="A1455" s="13"/>
      <c r="B1455" s="13"/>
      <c r="C1455" s="32"/>
      <c r="D1455" s="13"/>
      <c r="E1455" s="14"/>
      <c r="F1455" s="14"/>
      <c r="G1455" s="1"/>
      <c r="H1455" s="1"/>
      <c r="I1455" s="1"/>
      <c r="J1455" s="1"/>
      <c r="K1455" s="1"/>
      <c r="L1455" s="1"/>
      <c r="M1455" s="1"/>
      <c r="N1455" s="1"/>
    </row>
    <row r="1456" spans="1:14" ht="18.75" customHeight="1">
      <c r="A1456" s="13"/>
      <c r="B1456" s="13"/>
      <c r="C1456" s="32"/>
      <c r="D1456" s="13"/>
      <c r="E1456" s="14"/>
      <c r="F1456" s="14"/>
      <c r="G1456" s="1"/>
      <c r="H1456" s="1"/>
      <c r="I1456" s="1"/>
      <c r="J1456" s="1"/>
      <c r="K1456" s="1"/>
      <c r="L1456" s="1"/>
      <c r="M1456" s="1"/>
      <c r="N1456" s="1"/>
    </row>
    <row r="1457" spans="1:14" ht="18.75" customHeight="1">
      <c r="A1457" s="13"/>
      <c r="B1457" s="13"/>
      <c r="C1457" s="32"/>
      <c r="D1457" s="13"/>
      <c r="E1457" s="14"/>
      <c r="F1457" s="14"/>
      <c r="G1457" s="1"/>
      <c r="H1457" s="1"/>
      <c r="I1457" s="1"/>
      <c r="J1457" s="1"/>
      <c r="K1457" s="1"/>
      <c r="L1457" s="1"/>
      <c r="M1457" s="1"/>
      <c r="N1457" s="1"/>
    </row>
    <row r="1458" spans="1:14" ht="18.75" customHeight="1">
      <c r="A1458" s="13"/>
      <c r="B1458" s="13"/>
      <c r="C1458" s="32"/>
      <c r="D1458" s="13"/>
      <c r="E1458" s="14"/>
      <c r="F1458" s="14"/>
      <c r="G1458" s="1"/>
      <c r="H1458" s="1"/>
      <c r="I1458" s="1"/>
      <c r="J1458" s="1"/>
      <c r="K1458" s="1"/>
      <c r="L1458" s="1"/>
      <c r="M1458" s="1"/>
      <c r="N1458" s="1"/>
    </row>
    <row r="1459" spans="1:14" ht="18.75" customHeight="1">
      <c r="A1459" s="13"/>
      <c r="B1459" s="13"/>
      <c r="C1459" s="32"/>
      <c r="D1459" s="13"/>
      <c r="E1459" s="14"/>
      <c r="F1459" s="14"/>
      <c r="G1459" s="1"/>
      <c r="H1459" s="1"/>
      <c r="I1459" s="1"/>
      <c r="J1459" s="1"/>
      <c r="K1459" s="1"/>
      <c r="L1459" s="1"/>
      <c r="M1459" s="1"/>
      <c r="N1459" s="1"/>
    </row>
    <row r="1460" spans="1:14" ht="18.75" customHeight="1">
      <c r="A1460" s="13"/>
      <c r="B1460" s="13"/>
      <c r="C1460" s="32"/>
      <c r="D1460" s="13"/>
      <c r="E1460" s="14"/>
      <c r="F1460" s="14"/>
      <c r="G1460" s="1"/>
      <c r="H1460" s="1"/>
      <c r="I1460" s="1"/>
      <c r="J1460" s="1"/>
      <c r="K1460" s="1"/>
      <c r="L1460" s="1"/>
      <c r="M1460" s="1"/>
      <c r="N1460" s="1"/>
    </row>
    <row r="1461" spans="1:14" ht="18.75" customHeight="1">
      <c r="A1461" s="13"/>
      <c r="B1461" s="13"/>
      <c r="C1461" s="32"/>
      <c r="D1461" s="13"/>
      <c r="E1461" s="14"/>
      <c r="F1461" s="14"/>
      <c r="G1461" s="1"/>
      <c r="H1461" s="1"/>
      <c r="I1461" s="1"/>
      <c r="J1461" s="1"/>
      <c r="K1461" s="1"/>
      <c r="L1461" s="1"/>
      <c r="M1461" s="1"/>
      <c r="N1461" s="1"/>
    </row>
    <row r="1462" spans="1:14" ht="18.75" customHeight="1">
      <c r="A1462" s="13"/>
      <c r="B1462" s="13"/>
      <c r="C1462" s="32"/>
      <c r="D1462" s="13"/>
      <c r="E1462" s="14"/>
      <c r="F1462" s="14"/>
      <c r="G1462" s="1"/>
      <c r="H1462" s="1"/>
      <c r="I1462" s="1"/>
      <c r="J1462" s="1"/>
      <c r="K1462" s="1"/>
      <c r="L1462" s="1"/>
      <c r="M1462" s="1"/>
      <c r="N1462" s="1"/>
    </row>
    <row r="1463" spans="1:14" ht="18.75" customHeight="1">
      <c r="A1463" s="13"/>
      <c r="B1463" s="13"/>
      <c r="C1463" s="32"/>
      <c r="D1463" s="13"/>
      <c r="E1463" s="14"/>
      <c r="F1463" s="14"/>
      <c r="G1463" s="1"/>
      <c r="H1463" s="1"/>
      <c r="I1463" s="1"/>
      <c r="J1463" s="1"/>
      <c r="K1463" s="1"/>
      <c r="L1463" s="1"/>
      <c r="M1463" s="1"/>
      <c r="N1463" s="1"/>
    </row>
    <row r="1464" spans="1:14" ht="18.75" customHeight="1">
      <c r="A1464" s="13"/>
      <c r="B1464" s="13"/>
      <c r="C1464" s="32"/>
      <c r="D1464" s="13"/>
      <c r="E1464" s="14"/>
      <c r="F1464" s="14"/>
      <c r="G1464" s="1"/>
      <c r="H1464" s="1"/>
      <c r="I1464" s="1"/>
      <c r="J1464" s="1"/>
      <c r="K1464" s="1"/>
      <c r="L1464" s="1"/>
      <c r="M1464" s="1"/>
      <c r="N1464" s="1"/>
    </row>
    <row r="1465" spans="1:14" ht="18.75" customHeight="1">
      <c r="A1465" s="13"/>
      <c r="B1465" s="13"/>
      <c r="C1465" s="32"/>
      <c r="D1465" s="13"/>
      <c r="E1465" s="14"/>
      <c r="F1465" s="14"/>
      <c r="G1465" s="1"/>
      <c r="H1465" s="1"/>
      <c r="I1465" s="1"/>
      <c r="J1465" s="1"/>
      <c r="K1465" s="1"/>
      <c r="L1465" s="1"/>
      <c r="M1465" s="1"/>
      <c r="N1465" s="1"/>
    </row>
    <row r="1466" spans="1:14" ht="18.75" customHeight="1">
      <c r="A1466" s="13"/>
      <c r="B1466" s="13"/>
      <c r="C1466" s="32"/>
      <c r="D1466" s="13"/>
      <c r="E1466" s="14"/>
      <c r="F1466" s="14"/>
      <c r="G1466" s="1"/>
      <c r="H1466" s="1"/>
      <c r="I1466" s="1"/>
      <c r="J1466" s="1"/>
      <c r="K1466" s="1"/>
      <c r="L1466" s="1"/>
      <c r="M1466" s="1"/>
      <c r="N1466" s="1"/>
    </row>
    <row r="1467" spans="1:14" ht="18.75" customHeight="1">
      <c r="A1467" s="13"/>
      <c r="B1467" s="13"/>
      <c r="C1467" s="32"/>
      <c r="D1467" s="13"/>
      <c r="E1467" s="14"/>
      <c r="F1467" s="14"/>
      <c r="G1467" s="1"/>
      <c r="H1467" s="1"/>
      <c r="I1467" s="1"/>
      <c r="J1467" s="1"/>
      <c r="K1467" s="1"/>
      <c r="L1467" s="1"/>
      <c r="M1467" s="1"/>
      <c r="N1467" s="1"/>
    </row>
    <row r="1468" spans="1:14" ht="18.75" customHeight="1">
      <c r="A1468" s="13"/>
      <c r="B1468" s="13"/>
      <c r="C1468" s="32"/>
      <c r="D1468" s="13"/>
      <c r="E1468" s="14"/>
      <c r="F1468" s="14"/>
      <c r="G1468" s="1"/>
      <c r="H1468" s="1"/>
      <c r="I1468" s="1"/>
      <c r="J1468" s="1"/>
      <c r="K1468" s="1"/>
      <c r="L1468" s="1"/>
      <c r="M1468" s="1"/>
      <c r="N1468" s="1"/>
    </row>
    <row r="1469" spans="1:14" ht="18.75" customHeight="1">
      <c r="A1469" s="13"/>
      <c r="B1469" s="13"/>
      <c r="C1469" s="32"/>
      <c r="D1469" s="13"/>
      <c r="E1469" s="14"/>
      <c r="F1469" s="14"/>
      <c r="G1469" s="1"/>
      <c r="H1469" s="1"/>
      <c r="I1469" s="1"/>
      <c r="J1469" s="1"/>
      <c r="K1469" s="1"/>
      <c r="L1469" s="1"/>
      <c r="M1469" s="1"/>
      <c r="N1469" s="1"/>
    </row>
    <row r="1470" spans="1:14" ht="18.75" customHeight="1">
      <c r="A1470" s="13"/>
      <c r="B1470" s="13"/>
      <c r="C1470" s="32"/>
      <c r="D1470" s="13"/>
      <c r="E1470" s="14"/>
      <c r="F1470" s="14"/>
      <c r="G1470" s="1"/>
      <c r="H1470" s="1"/>
      <c r="I1470" s="1"/>
      <c r="J1470" s="1"/>
      <c r="K1470" s="1"/>
      <c r="L1470" s="1"/>
      <c r="M1470" s="1"/>
      <c r="N1470" s="1"/>
    </row>
    <row r="1471" spans="1:14" ht="18.75" customHeight="1">
      <c r="A1471" s="13"/>
      <c r="B1471" s="13"/>
      <c r="C1471" s="32"/>
      <c r="D1471" s="13"/>
      <c r="E1471" s="14"/>
      <c r="F1471" s="14"/>
      <c r="G1471" s="1"/>
      <c r="H1471" s="1"/>
      <c r="I1471" s="1"/>
      <c r="J1471" s="1"/>
      <c r="K1471" s="1"/>
      <c r="L1471" s="1"/>
      <c r="M1471" s="1"/>
      <c r="N1471" s="1"/>
    </row>
    <row r="1472" spans="1:14" ht="18.75" customHeight="1">
      <c r="A1472" s="13"/>
      <c r="B1472" s="13"/>
      <c r="C1472" s="32"/>
      <c r="D1472" s="13"/>
      <c r="E1472" s="14"/>
      <c r="F1472" s="14"/>
      <c r="G1472" s="1"/>
      <c r="H1472" s="1"/>
      <c r="I1472" s="1"/>
      <c r="J1472" s="1"/>
      <c r="K1472" s="1"/>
      <c r="L1472" s="1"/>
      <c r="M1472" s="1"/>
      <c r="N1472" s="1"/>
    </row>
    <row r="1473" spans="1:14" ht="18.75" customHeight="1">
      <c r="A1473" s="13"/>
      <c r="B1473" s="13"/>
      <c r="C1473" s="32"/>
      <c r="D1473" s="13"/>
      <c r="E1473" s="14"/>
      <c r="F1473" s="14"/>
      <c r="G1473" s="1"/>
      <c r="H1473" s="1"/>
      <c r="I1473" s="1"/>
      <c r="J1473" s="1"/>
      <c r="K1473" s="1"/>
      <c r="L1473" s="1"/>
      <c r="M1473" s="1"/>
      <c r="N1473" s="1"/>
    </row>
    <row r="1474" spans="1:14" ht="18.75" customHeight="1">
      <c r="A1474" s="13"/>
      <c r="B1474" s="13"/>
      <c r="C1474" s="32"/>
      <c r="D1474" s="13"/>
      <c r="E1474" s="14"/>
      <c r="F1474" s="14"/>
      <c r="G1474" s="1"/>
      <c r="H1474" s="1"/>
      <c r="I1474" s="1"/>
      <c r="J1474" s="1"/>
      <c r="K1474" s="1"/>
      <c r="L1474" s="1"/>
      <c r="M1474" s="1"/>
      <c r="N1474" s="1"/>
    </row>
    <row r="1475" spans="1:14" ht="18.75" customHeight="1">
      <c r="A1475" s="13"/>
      <c r="B1475" s="13"/>
      <c r="C1475" s="32"/>
      <c r="D1475" s="13"/>
      <c r="E1475" s="14"/>
      <c r="F1475" s="14"/>
      <c r="G1475" s="1"/>
      <c r="H1475" s="1"/>
      <c r="I1475" s="1"/>
      <c r="J1475" s="1"/>
      <c r="K1475" s="1"/>
      <c r="L1475" s="1"/>
      <c r="M1475" s="1"/>
      <c r="N1475" s="1"/>
    </row>
    <row r="1476" spans="1:14" ht="18.75" customHeight="1">
      <c r="A1476" s="13"/>
      <c r="B1476" s="13"/>
      <c r="C1476" s="32"/>
      <c r="D1476" s="13"/>
      <c r="E1476" s="14"/>
      <c r="F1476" s="14"/>
      <c r="G1476" s="1"/>
      <c r="H1476" s="1"/>
      <c r="I1476" s="1"/>
      <c r="J1476" s="1"/>
      <c r="K1476" s="1"/>
      <c r="L1476" s="1"/>
      <c r="M1476" s="1"/>
      <c r="N1476" s="1"/>
    </row>
    <row r="1477" spans="1:14" ht="18.75" customHeight="1">
      <c r="A1477" s="13"/>
      <c r="B1477" s="13"/>
      <c r="C1477" s="32"/>
      <c r="D1477" s="13"/>
      <c r="E1477" s="14"/>
      <c r="F1477" s="14"/>
      <c r="G1477" s="1"/>
      <c r="H1477" s="1"/>
      <c r="I1477" s="1"/>
      <c r="J1477" s="1"/>
      <c r="K1477" s="1"/>
      <c r="L1477" s="1"/>
      <c r="M1477" s="1"/>
      <c r="N1477" s="1"/>
    </row>
    <row r="1478" spans="1:14" ht="18.75" customHeight="1">
      <c r="A1478" s="13"/>
      <c r="B1478" s="13"/>
      <c r="C1478" s="32"/>
      <c r="D1478" s="13"/>
      <c r="E1478" s="14"/>
      <c r="F1478" s="14"/>
      <c r="G1478" s="1"/>
      <c r="H1478" s="1"/>
      <c r="I1478" s="1"/>
      <c r="J1478" s="1"/>
      <c r="K1478" s="1"/>
      <c r="L1478" s="1"/>
      <c r="M1478" s="1"/>
      <c r="N1478" s="1"/>
    </row>
    <row r="1479" spans="1:14" ht="18.75" customHeight="1">
      <c r="A1479" s="13"/>
      <c r="B1479" s="13"/>
      <c r="C1479" s="32"/>
      <c r="D1479" s="13"/>
      <c r="E1479" s="14"/>
      <c r="F1479" s="14"/>
      <c r="G1479" s="1"/>
      <c r="H1479" s="1"/>
      <c r="I1479" s="1"/>
      <c r="J1479" s="1"/>
      <c r="K1479" s="1"/>
      <c r="L1479" s="1"/>
      <c r="M1479" s="1"/>
      <c r="N1479" s="1"/>
    </row>
    <row r="1480" spans="1:14" ht="18.75" customHeight="1">
      <c r="A1480" s="13"/>
      <c r="B1480" s="13"/>
      <c r="C1480" s="32"/>
      <c r="D1480" s="13"/>
      <c r="E1480" s="14"/>
      <c r="F1480" s="14"/>
      <c r="G1480" s="1"/>
      <c r="H1480" s="1"/>
      <c r="I1480" s="1"/>
      <c r="J1480" s="1"/>
      <c r="K1480" s="1"/>
      <c r="L1480" s="1"/>
      <c r="M1480" s="1"/>
      <c r="N1480" s="1"/>
    </row>
    <row r="1481" spans="1:14" ht="18.75" customHeight="1">
      <c r="A1481" s="13"/>
      <c r="B1481" s="13"/>
      <c r="C1481" s="32"/>
      <c r="D1481" s="13"/>
      <c r="E1481" s="14"/>
      <c r="F1481" s="14"/>
      <c r="G1481" s="1"/>
      <c r="H1481" s="1"/>
      <c r="I1481" s="1"/>
      <c r="J1481" s="1"/>
      <c r="K1481" s="1"/>
      <c r="L1481" s="1"/>
      <c r="M1481" s="1"/>
      <c r="N1481" s="1"/>
    </row>
    <row r="1482" spans="1:14" ht="18.75" customHeight="1">
      <c r="A1482" s="13"/>
      <c r="B1482" s="13"/>
      <c r="C1482" s="32"/>
      <c r="D1482" s="13"/>
      <c r="E1482" s="14"/>
      <c r="F1482" s="14"/>
      <c r="G1482" s="1"/>
      <c r="H1482" s="1"/>
      <c r="I1482" s="1"/>
      <c r="J1482" s="1"/>
      <c r="K1482" s="1"/>
      <c r="L1482" s="1"/>
      <c r="M1482" s="1"/>
      <c r="N1482" s="1"/>
    </row>
    <row r="1483" spans="1:14" ht="18.75" customHeight="1">
      <c r="A1483" s="13"/>
      <c r="B1483" s="13"/>
      <c r="C1483" s="32"/>
      <c r="D1483" s="13"/>
      <c r="E1483" s="14"/>
      <c r="F1483" s="14"/>
      <c r="G1483" s="1"/>
      <c r="H1483" s="1"/>
      <c r="I1483" s="1"/>
      <c r="J1483" s="1"/>
      <c r="K1483" s="1"/>
      <c r="L1483" s="1"/>
      <c r="M1483" s="1"/>
      <c r="N1483" s="1"/>
    </row>
    <row r="1484" spans="1:14" ht="18.75" customHeight="1">
      <c r="A1484" s="13"/>
      <c r="B1484" s="13"/>
      <c r="C1484" s="32"/>
      <c r="D1484" s="13"/>
      <c r="E1484" s="14"/>
      <c r="F1484" s="14"/>
      <c r="G1484" s="1"/>
      <c r="H1484" s="1"/>
      <c r="I1484" s="1"/>
      <c r="J1484" s="1"/>
      <c r="K1484" s="1"/>
      <c r="L1484" s="1"/>
      <c r="M1484" s="1"/>
      <c r="N1484" s="1"/>
    </row>
    <row r="1485" spans="1:14" ht="18.75" customHeight="1">
      <c r="A1485" s="13"/>
      <c r="B1485" s="13"/>
      <c r="C1485" s="32"/>
      <c r="D1485" s="13"/>
      <c r="E1485" s="14"/>
      <c r="F1485" s="14"/>
      <c r="G1485" s="1"/>
      <c r="H1485" s="1"/>
      <c r="I1485" s="1"/>
      <c r="J1485" s="1"/>
      <c r="K1485" s="1"/>
      <c r="L1485" s="1"/>
      <c r="M1485" s="1"/>
      <c r="N1485" s="1"/>
    </row>
    <row r="1486" spans="1:14" ht="18.75" customHeight="1">
      <c r="A1486" s="13"/>
      <c r="B1486" s="13"/>
      <c r="C1486" s="32"/>
      <c r="D1486" s="13"/>
      <c r="E1486" s="14"/>
      <c r="F1486" s="14"/>
      <c r="G1486" s="1"/>
      <c r="H1486" s="1"/>
      <c r="I1486" s="1"/>
      <c r="J1486" s="1"/>
      <c r="K1486" s="1"/>
      <c r="L1486" s="1"/>
      <c r="M1486" s="1"/>
      <c r="N1486" s="1"/>
    </row>
    <row r="1487" spans="1:14" ht="18.75" customHeight="1">
      <c r="A1487" s="13"/>
      <c r="B1487" s="13"/>
      <c r="C1487" s="32"/>
      <c r="D1487" s="13"/>
      <c r="E1487" s="14"/>
      <c r="F1487" s="14"/>
      <c r="G1487" s="1"/>
      <c r="H1487" s="1"/>
      <c r="I1487" s="1"/>
      <c r="J1487" s="1"/>
      <c r="K1487" s="1"/>
      <c r="L1487" s="1"/>
      <c r="M1487" s="1"/>
      <c r="N1487" s="1"/>
    </row>
    <row r="1488" spans="1:14" ht="18.75" customHeight="1">
      <c r="A1488" s="13"/>
      <c r="B1488" s="13"/>
      <c r="C1488" s="32"/>
      <c r="D1488" s="13"/>
      <c r="E1488" s="14"/>
      <c r="F1488" s="14"/>
      <c r="G1488" s="1"/>
      <c r="H1488" s="1"/>
      <c r="I1488" s="1"/>
      <c r="J1488" s="1"/>
      <c r="K1488" s="1"/>
      <c r="L1488" s="1"/>
      <c r="M1488" s="1"/>
      <c r="N1488" s="1"/>
    </row>
    <row r="1489" spans="1:14" ht="18.75" customHeight="1">
      <c r="A1489" s="13"/>
      <c r="B1489" s="13"/>
      <c r="C1489" s="32"/>
      <c r="D1489" s="13"/>
      <c r="E1489" s="14"/>
      <c r="F1489" s="14"/>
      <c r="G1489" s="1"/>
      <c r="H1489" s="1"/>
      <c r="I1489" s="1"/>
      <c r="J1489" s="1"/>
      <c r="K1489" s="1"/>
      <c r="L1489" s="1"/>
      <c r="M1489" s="1"/>
      <c r="N1489" s="1"/>
    </row>
    <row r="1490" spans="1:14" ht="18.75" customHeight="1">
      <c r="A1490" s="13"/>
      <c r="B1490" s="13"/>
      <c r="C1490" s="32"/>
      <c r="D1490" s="13"/>
      <c r="E1490" s="14"/>
      <c r="F1490" s="14"/>
      <c r="G1490" s="1"/>
      <c r="H1490" s="1"/>
      <c r="I1490" s="1"/>
      <c r="J1490" s="1"/>
      <c r="K1490" s="1"/>
      <c r="L1490" s="1"/>
      <c r="M1490" s="1"/>
      <c r="N1490" s="1"/>
    </row>
    <row r="1491" spans="1:14" ht="18.75" customHeight="1">
      <c r="A1491" s="13"/>
      <c r="B1491" s="13"/>
      <c r="C1491" s="32"/>
      <c r="D1491" s="13"/>
      <c r="E1491" s="14"/>
      <c r="F1491" s="14"/>
      <c r="G1491" s="1"/>
      <c r="H1491" s="1"/>
      <c r="I1491" s="1"/>
      <c r="J1491" s="1"/>
      <c r="K1491" s="1"/>
      <c r="L1491" s="1"/>
      <c r="M1491" s="1"/>
      <c r="N1491" s="1"/>
    </row>
    <row r="1492" spans="1:14" ht="18.75" customHeight="1">
      <c r="A1492" s="13"/>
      <c r="B1492" s="13"/>
      <c r="C1492" s="32"/>
      <c r="D1492" s="13"/>
      <c r="E1492" s="14"/>
      <c r="F1492" s="14"/>
      <c r="G1492" s="1"/>
      <c r="H1492" s="1"/>
      <c r="I1492" s="1"/>
      <c r="J1492" s="1"/>
      <c r="K1492" s="1"/>
      <c r="L1492" s="1"/>
      <c r="M1492" s="1"/>
      <c r="N1492" s="1"/>
    </row>
    <row r="1493" spans="1:14" ht="18.75" customHeight="1">
      <c r="A1493" s="13"/>
      <c r="B1493" s="13"/>
      <c r="C1493" s="32"/>
      <c r="D1493" s="13"/>
      <c r="E1493" s="14"/>
      <c r="F1493" s="14"/>
      <c r="G1493" s="1"/>
      <c r="H1493" s="1"/>
      <c r="I1493" s="1"/>
      <c r="J1493" s="1"/>
      <c r="K1493" s="1"/>
      <c r="L1493" s="1"/>
      <c r="M1493" s="1"/>
      <c r="N1493" s="1"/>
    </row>
    <row r="1494" spans="1:14" ht="18.75" customHeight="1">
      <c r="A1494" s="13"/>
      <c r="B1494" s="13"/>
      <c r="C1494" s="32"/>
      <c r="D1494" s="13"/>
      <c r="E1494" s="14"/>
      <c r="F1494" s="14"/>
      <c r="G1494" s="1"/>
      <c r="H1494" s="1"/>
      <c r="I1494" s="1"/>
      <c r="J1494" s="1"/>
      <c r="K1494" s="1"/>
      <c r="L1494" s="1"/>
      <c r="M1494" s="1"/>
      <c r="N1494" s="1"/>
    </row>
    <row r="1495" spans="1:14" ht="18.75" customHeight="1">
      <c r="A1495" s="13"/>
      <c r="B1495" s="13"/>
      <c r="C1495" s="32"/>
      <c r="D1495" s="13"/>
      <c r="E1495" s="14"/>
      <c r="F1495" s="14"/>
      <c r="G1495" s="1"/>
      <c r="H1495" s="1"/>
      <c r="I1495" s="1"/>
      <c r="J1495" s="1"/>
      <c r="K1495" s="1"/>
      <c r="L1495" s="1"/>
      <c r="M1495" s="1"/>
      <c r="N1495" s="1"/>
    </row>
    <row r="1496" spans="1:14" ht="18.75" customHeight="1">
      <c r="A1496" s="13"/>
      <c r="B1496" s="13"/>
      <c r="C1496" s="32"/>
      <c r="D1496" s="13"/>
      <c r="E1496" s="14"/>
      <c r="F1496" s="14"/>
      <c r="G1496" s="1"/>
      <c r="H1496" s="1"/>
      <c r="I1496" s="1"/>
      <c r="J1496" s="1"/>
      <c r="K1496" s="1"/>
      <c r="L1496" s="1"/>
      <c r="M1496" s="1"/>
      <c r="N1496" s="1"/>
    </row>
    <row r="1497" spans="1:14" ht="18.75" customHeight="1">
      <c r="A1497" s="13"/>
      <c r="B1497" s="13"/>
      <c r="C1497" s="32"/>
      <c r="D1497" s="13"/>
      <c r="E1497" s="14"/>
      <c r="F1497" s="14"/>
      <c r="G1497" s="1"/>
      <c r="H1497" s="1"/>
      <c r="I1497" s="1"/>
      <c r="J1497" s="1"/>
      <c r="K1497" s="1"/>
      <c r="L1497" s="1"/>
      <c r="M1497" s="1"/>
      <c r="N1497" s="1"/>
    </row>
    <row r="1498" spans="1:14" ht="18.75" customHeight="1">
      <c r="A1498" s="13"/>
      <c r="B1498" s="13"/>
      <c r="C1498" s="32"/>
      <c r="D1498" s="13"/>
      <c r="E1498" s="14"/>
      <c r="F1498" s="14"/>
      <c r="G1498" s="1"/>
      <c r="H1498" s="1"/>
      <c r="I1498" s="1"/>
      <c r="J1498" s="1"/>
      <c r="K1498" s="1"/>
      <c r="L1498" s="1"/>
      <c r="M1498" s="1"/>
      <c r="N1498" s="1"/>
    </row>
    <row r="1499" spans="1:14" ht="18.75" customHeight="1">
      <c r="A1499" s="13"/>
      <c r="B1499" s="13"/>
      <c r="C1499" s="32"/>
      <c r="D1499" s="13"/>
      <c r="E1499" s="14"/>
      <c r="F1499" s="14"/>
      <c r="G1499" s="1"/>
      <c r="H1499" s="1"/>
      <c r="I1499" s="1"/>
      <c r="J1499" s="1"/>
      <c r="K1499" s="1"/>
      <c r="L1499" s="1"/>
      <c r="M1499" s="1"/>
      <c r="N1499" s="1"/>
    </row>
    <row r="1500" spans="1:14" ht="18.75" customHeight="1">
      <c r="A1500" s="13"/>
      <c r="B1500" s="13"/>
      <c r="C1500" s="32"/>
      <c r="D1500" s="13"/>
      <c r="E1500" s="14"/>
      <c r="F1500" s="14"/>
      <c r="G1500" s="1"/>
      <c r="H1500" s="1"/>
      <c r="I1500" s="1"/>
      <c r="J1500" s="1"/>
      <c r="K1500" s="1"/>
      <c r="L1500" s="1"/>
      <c r="M1500" s="1"/>
      <c r="N1500" s="1"/>
    </row>
    <row r="1501" spans="1:14" ht="18.75" customHeight="1">
      <c r="A1501" s="13"/>
      <c r="B1501" s="13"/>
      <c r="C1501" s="32"/>
      <c r="D1501" s="13"/>
      <c r="E1501" s="14"/>
      <c r="F1501" s="14"/>
      <c r="G1501" s="1"/>
      <c r="H1501" s="1"/>
      <c r="I1501" s="1"/>
      <c r="J1501" s="1"/>
      <c r="K1501" s="1"/>
      <c r="L1501" s="1"/>
      <c r="M1501" s="1"/>
      <c r="N1501" s="1"/>
    </row>
    <row r="1502" spans="1:14" ht="18.75" customHeight="1">
      <c r="A1502" s="13"/>
      <c r="B1502" s="13"/>
      <c r="C1502" s="32"/>
      <c r="D1502" s="13"/>
      <c r="E1502" s="14"/>
      <c r="F1502" s="14"/>
      <c r="G1502" s="1"/>
      <c r="H1502" s="1"/>
      <c r="I1502" s="1"/>
      <c r="J1502" s="1"/>
      <c r="K1502" s="1"/>
      <c r="L1502" s="1"/>
      <c r="M1502" s="1"/>
      <c r="N1502" s="1"/>
    </row>
    <row r="1503" spans="1:14" ht="18.75" customHeight="1">
      <c r="A1503" s="13"/>
      <c r="B1503" s="13"/>
      <c r="C1503" s="32"/>
      <c r="D1503" s="13"/>
      <c r="E1503" s="14"/>
      <c r="F1503" s="14"/>
      <c r="G1503" s="1"/>
      <c r="H1503" s="1"/>
      <c r="I1503" s="1"/>
      <c r="J1503" s="1"/>
      <c r="K1503" s="1"/>
      <c r="L1503" s="1"/>
      <c r="M1503" s="1"/>
      <c r="N1503" s="1"/>
    </row>
    <row r="1504" spans="1:14" ht="18.75" customHeight="1">
      <c r="A1504" s="13"/>
      <c r="B1504" s="13"/>
      <c r="C1504" s="32"/>
      <c r="D1504" s="13"/>
      <c r="E1504" s="14"/>
      <c r="F1504" s="14"/>
      <c r="G1504" s="1"/>
      <c r="H1504" s="1"/>
      <c r="I1504" s="1"/>
      <c r="J1504" s="1"/>
      <c r="K1504" s="1"/>
      <c r="L1504" s="1"/>
      <c r="M1504" s="1"/>
      <c r="N1504" s="1"/>
    </row>
    <row r="1505" spans="1:14" ht="18.75" customHeight="1">
      <c r="A1505" s="13"/>
      <c r="B1505" s="13"/>
      <c r="C1505" s="32"/>
      <c r="D1505" s="13"/>
      <c r="E1505" s="14"/>
      <c r="F1505" s="14"/>
      <c r="G1505" s="1"/>
      <c r="H1505" s="1"/>
      <c r="I1505" s="1"/>
      <c r="J1505" s="1"/>
      <c r="K1505" s="1"/>
      <c r="L1505" s="1"/>
      <c r="M1505" s="1"/>
      <c r="N1505" s="1"/>
    </row>
    <row r="1506" spans="1:14" ht="18.75" customHeight="1">
      <c r="A1506" s="13"/>
      <c r="B1506" s="13"/>
      <c r="C1506" s="32"/>
      <c r="D1506" s="13"/>
      <c r="E1506" s="14"/>
      <c r="F1506" s="14"/>
      <c r="G1506" s="1"/>
      <c r="H1506" s="1"/>
      <c r="I1506" s="1"/>
      <c r="J1506" s="1"/>
      <c r="K1506" s="1"/>
      <c r="L1506" s="1"/>
      <c r="M1506" s="1"/>
      <c r="N1506" s="1"/>
    </row>
    <row r="1507" spans="1:14" ht="18.75" customHeight="1">
      <c r="A1507" s="13"/>
      <c r="B1507" s="13"/>
      <c r="C1507" s="32"/>
      <c r="D1507" s="13"/>
      <c r="E1507" s="14"/>
      <c r="F1507" s="14"/>
      <c r="G1507" s="1"/>
      <c r="H1507" s="1"/>
      <c r="I1507" s="1"/>
      <c r="J1507" s="1"/>
      <c r="K1507" s="1"/>
      <c r="L1507" s="1"/>
      <c r="M1507" s="1"/>
      <c r="N1507" s="1"/>
    </row>
    <row r="1508" spans="1:14" ht="18.75" customHeight="1">
      <c r="A1508" s="13"/>
      <c r="B1508" s="13"/>
      <c r="C1508" s="32"/>
      <c r="D1508" s="13"/>
      <c r="E1508" s="14"/>
      <c r="F1508" s="14"/>
      <c r="G1508" s="1"/>
      <c r="H1508" s="1"/>
      <c r="I1508" s="1"/>
      <c r="J1508" s="1"/>
      <c r="K1508" s="1"/>
      <c r="L1508" s="1"/>
      <c r="M1508" s="1"/>
      <c r="N1508" s="1"/>
    </row>
    <row r="1509" spans="1:14" ht="18.75" customHeight="1">
      <c r="A1509" s="13"/>
      <c r="B1509" s="13"/>
      <c r="C1509" s="32"/>
      <c r="D1509" s="13"/>
      <c r="E1509" s="14"/>
      <c r="F1509" s="14"/>
      <c r="G1509" s="1"/>
      <c r="H1509" s="1"/>
      <c r="I1509" s="1"/>
      <c r="J1509" s="1"/>
      <c r="K1509" s="1"/>
      <c r="L1509" s="1"/>
      <c r="M1509" s="1"/>
      <c r="N1509" s="1"/>
    </row>
    <row r="1510" spans="1:14" ht="18.75" customHeight="1">
      <c r="A1510" s="13"/>
      <c r="B1510" s="13"/>
      <c r="C1510" s="32"/>
      <c r="D1510" s="13"/>
      <c r="E1510" s="14"/>
      <c r="F1510" s="14"/>
      <c r="G1510" s="1"/>
      <c r="H1510" s="1"/>
      <c r="I1510" s="1"/>
      <c r="J1510" s="1"/>
      <c r="K1510" s="1"/>
      <c r="L1510" s="1"/>
      <c r="M1510" s="1"/>
      <c r="N1510" s="1"/>
    </row>
    <row r="1511" spans="1:14" ht="18.75" customHeight="1">
      <c r="A1511" s="13"/>
      <c r="B1511" s="13"/>
      <c r="C1511" s="32"/>
      <c r="D1511" s="13"/>
      <c r="E1511" s="14"/>
      <c r="F1511" s="14"/>
      <c r="G1511" s="1"/>
      <c r="H1511" s="1"/>
      <c r="I1511" s="1"/>
      <c r="J1511" s="1"/>
      <c r="K1511" s="1"/>
      <c r="L1511" s="1"/>
      <c r="M1511" s="1"/>
      <c r="N1511" s="1"/>
    </row>
    <row r="1512" spans="1:14" ht="18.75" customHeight="1">
      <c r="A1512" s="13"/>
      <c r="B1512" s="13"/>
      <c r="C1512" s="32"/>
      <c r="D1512" s="13"/>
      <c r="E1512" s="14"/>
      <c r="F1512" s="14"/>
      <c r="G1512" s="1"/>
      <c r="H1512" s="1"/>
      <c r="I1512" s="1"/>
      <c r="J1512" s="1"/>
      <c r="K1512" s="1"/>
      <c r="L1512" s="1"/>
      <c r="M1512" s="1"/>
      <c r="N1512" s="1"/>
    </row>
    <row r="1513" spans="1:14" ht="18.75" customHeight="1">
      <c r="A1513" s="13"/>
      <c r="B1513" s="13"/>
      <c r="C1513" s="32"/>
      <c r="D1513" s="13"/>
      <c r="E1513" s="14"/>
      <c r="F1513" s="14"/>
      <c r="G1513" s="1"/>
      <c r="H1513" s="1"/>
      <c r="I1513" s="1"/>
      <c r="J1513" s="1"/>
      <c r="K1513" s="1"/>
      <c r="L1513" s="1"/>
      <c r="M1513" s="1"/>
      <c r="N1513" s="1"/>
    </row>
    <row r="1514" spans="1:14" ht="18.75" customHeight="1">
      <c r="A1514" s="13"/>
      <c r="B1514" s="13"/>
      <c r="C1514" s="32"/>
      <c r="D1514" s="13"/>
      <c r="E1514" s="14"/>
      <c r="F1514" s="14"/>
      <c r="G1514" s="1"/>
      <c r="H1514" s="1"/>
      <c r="I1514" s="1"/>
      <c r="J1514" s="1"/>
      <c r="K1514" s="1"/>
      <c r="L1514" s="1"/>
      <c r="M1514" s="1"/>
      <c r="N1514" s="1"/>
    </row>
    <row r="1515" spans="1:14" ht="18.75" customHeight="1">
      <c r="A1515" s="13"/>
      <c r="B1515" s="13"/>
      <c r="C1515" s="32"/>
      <c r="D1515" s="13"/>
      <c r="E1515" s="14"/>
      <c r="F1515" s="14"/>
      <c r="G1515" s="1"/>
      <c r="H1515" s="1"/>
      <c r="I1515" s="1"/>
      <c r="J1515" s="1"/>
      <c r="K1515" s="1"/>
      <c r="L1515" s="1"/>
      <c r="M1515" s="1"/>
      <c r="N1515" s="1"/>
    </row>
    <row r="1516" spans="1:14" ht="18.75" customHeight="1">
      <c r="A1516" s="13"/>
      <c r="B1516" s="13"/>
      <c r="C1516" s="32"/>
      <c r="D1516" s="13"/>
      <c r="E1516" s="14"/>
      <c r="F1516" s="14"/>
      <c r="G1516" s="1"/>
      <c r="H1516" s="1"/>
      <c r="I1516" s="1"/>
      <c r="J1516" s="1"/>
      <c r="K1516" s="1"/>
      <c r="L1516" s="1"/>
      <c r="M1516" s="1"/>
      <c r="N1516" s="1"/>
    </row>
    <row r="1517" spans="1:14" ht="18.75" customHeight="1">
      <c r="A1517" s="13"/>
      <c r="B1517" s="13"/>
      <c r="C1517" s="32"/>
      <c r="D1517" s="13"/>
      <c r="E1517" s="14"/>
      <c r="F1517" s="14"/>
      <c r="G1517" s="1"/>
      <c r="H1517" s="1"/>
      <c r="I1517" s="1"/>
      <c r="J1517" s="1"/>
      <c r="K1517" s="1"/>
      <c r="L1517" s="1"/>
      <c r="M1517" s="1"/>
      <c r="N1517" s="1"/>
    </row>
    <row r="1518" spans="1:14" ht="18.75" customHeight="1">
      <c r="A1518" s="13"/>
      <c r="B1518" s="13"/>
      <c r="C1518" s="32"/>
      <c r="D1518" s="13"/>
      <c r="E1518" s="14"/>
      <c r="F1518" s="14"/>
      <c r="G1518" s="1"/>
      <c r="H1518" s="1"/>
      <c r="I1518" s="1"/>
      <c r="J1518" s="1"/>
      <c r="K1518" s="1"/>
      <c r="L1518" s="1"/>
      <c r="M1518" s="1"/>
      <c r="N1518" s="1"/>
    </row>
    <row r="1519" spans="1:14" ht="18.75" customHeight="1">
      <c r="A1519" s="13"/>
      <c r="B1519" s="13"/>
      <c r="C1519" s="32"/>
      <c r="D1519" s="13"/>
      <c r="E1519" s="14"/>
      <c r="F1519" s="14"/>
      <c r="G1519" s="1"/>
      <c r="H1519" s="1"/>
      <c r="I1519" s="1"/>
      <c r="J1519" s="1"/>
      <c r="K1519" s="1"/>
      <c r="L1519" s="1"/>
      <c r="M1519" s="1"/>
      <c r="N1519" s="1"/>
    </row>
    <row r="1520" spans="1:14" ht="18.75" customHeight="1">
      <c r="A1520" s="13"/>
      <c r="B1520" s="13"/>
      <c r="C1520" s="32"/>
      <c r="D1520" s="13"/>
      <c r="E1520" s="14"/>
      <c r="F1520" s="14"/>
      <c r="G1520" s="1"/>
      <c r="H1520" s="1"/>
      <c r="I1520" s="1"/>
      <c r="J1520" s="1"/>
      <c r="K1520" s="1"/>
      <c r="L1520" s="1"/>
      <c r="M1520" s="1"/>
      <c r="N1520" s="1"/>
    </row>
    <row r="1521" spans="1:14" ht="18.75" customHeight="1">
      <c r="A1521" s="13"/>
      <c r="B1521" s="13"/>
      <c r="C1521" s="32"/>
      <c r="D1521" s="13"/>
      <c r="E1521" s="14"/>
      <c r="F1521" s="14"/>
      <c r="G1521" s="1"/>
      <c r="H1521" s="1"/>
      <c r="I1521" s="1"/>
      <c r="J1521" s="1"/>
      <c r="K1521" s="1"/>
      <c r="L1521" s="1"/>
      <c r="M1521" s="1"/>
      <c r="N1521" s="1"/>
    </row>
    <row r="1522" spans="1:14" ht="18.75" customHeight="1">
      <c r="A1522" s="13"/>
      <c r="B1522" s="13"/>
      <c r="C1522" s="32"/>
      <c r="D1522" s="13"/>
      <c r="E1522" s="14"/>
      <c r="F1522" s="14"/>
      <c r="G1522" s="1"/>
      <c r="H1522" s="1"/>
      <c r="I1522" s="1"/>
      <c r="J1522" s="1"/>
      <c r="K1522" s="1"/>
      <c r="L1522" s="1"/>
      <c r="M1522" s="1"/>
      <c r="N1522" s="1"/>
    </row>
    <row r="1523" spans="1:14" ht="18.75" customHeight="1">
      <c r="A1523" s="13"/>
      <c r="B1523" s="13"/>
      <c r="C1523" s="32"/>
      <c r="D1523" s="13"/>
      <c r="E1523" s="14"/>
      <c r="F1523" s="14"/>
      <c r="G1523" s="1"/>
      <c r="H1523" s="1"/>
      <c r="I1523" s="1"/>
      <c r="J1523" s="1"/>
      <c r="K1523" s="1"/>
      <c r="L1523" s="1"/>
      <c r="M1523" s="1"/>
      <c r="N1523" s="1"/>
    </row>
    <row r="1524" spans="1:14" ht="18.75" customHeight="1">
      <c r="A1524" s="13"/>
      <c r="B1524" s="13"/>
      <c r="C1524" s="32"/>
      <c r="D1524" s="13"/>
      <c r="E1524" s="14"/>
      <c r="F1524" s="14"/>
      <c r="G1524" s="1"/>
      <c r="H1524" s="1"/>
      <c r="I1524" s="1"/>
      <c r="J1524" s="1"/>
      <c r="K1524" s="1"/>
      <c r="L1524" s="1"/>
      <c r="M1524" s="1"/>
      <c r="N1524" s="1"/>
    </row>
    <row r="1525" spans="1:14" ht="18.75" customHeight="1">
      <c r="A1525" s="13"/>
      <c r="B1525" s="13"/>
      <c r="C1525" s="32"/>
      <c r="D1525" s="13"/>
      <c r="E1525" s="14"/>
      <c r="F1525" s="14"/>
      <c r="G1525" s="1"/>
      <c r="H1525" s="1"/>
      <c r="I1525" s="1"/>
      <c r="J1525" s="1"/>
      <c r="K1525" s="1"/>
      <c r="L1525" s="1"/>
      <c r="M1525" s="1"/>
      <c r="N1525" s="1"/>
    </row>
    <row r="1526" spans="1:14" ht="18.75" customHeight="1">
      <c r="A1526" s="13"/>
      <c r="B1526" s="13"/>
      <c r="C1526" s="32"/>
      <c r="D1526" s="13"/>
      <c r="E1526" s="14"/>
      <c r="F1526" s="14"/>
      <c r="G1526" s="1"/>
      <c r="H1526" s="1"/>
      <c r="I1526" s="1"/>
      <c r="J1526" s="1"/>
      <c r="K1526" s="1"/>
      <c r="L1526" s="1"/>
      <c r="M1526" s="1"/>
      <c r="N1526" s="1"/>
    </row>
    <row r="1527" spans="1:14" ht="18.75" customHeight="1">
      <c r="A1527" s="13"/>
      <c r="B1527" s="13"/>
      <c r="C1527" s="32"/>
      <c r="D1527" s="13"/>
      <c r="E1527" s="14"/>
      <c r="F1527" s="14"/>
      <c r="G1527" s="1"/>
      <c r="H1527" s="1"/>
      <c r="I1527" s="1"/>
      <c r="J1527" s="1"/>
      <c r="K1527" s="1"/>
      <c r="L1527" s="1"/>
      <c r="M1527" s="1"/>
      <c r="N1527" s="1"/>
    </row>
    <row r="1528" spans="1:14" ht="18.75" customHeight="1">
      <c r="A1528" s="13"/>
      <c r="B1528" s="13"/>
      <c r="C1528" s="32"/>
      <c r="D1528" s="13"/>
      <c r="E1528" s="14"/>
      <c r="F1528" s="14"/>
      <c r="G1528" s="1"/>
      <c r="H1528" s="1"/>
      <c r="I1528" s="1"/>
      <c r="J1528" s="1"/>
      <c r="K1528" s="1"/>
      <c r="L1528" s="1"/>
      <c r="M1528" s="1"/>
      <c r="N1528" s="1"/>
    </row>
    <row r="1529" spans="1:14" ht="18.75" customHeight="1">
      <c r="A1529" s="13"/>
      <c r="B1529" s="13"/>
      <c r="C1529" s="32"/>
      <c r="D1529" s="13"/>
      <c r="E1529" s="14"/>
      <c r="F1529" s="14"/>
      <c r="G1529" s="1"/>
      <c r="H1529" s="1"/>
      <c r="I1529" s="1"/>
      <c r="J1529" s="1"/>
      <c r="K1529" s="1"/>
      <c r="L1529" s="1"/>
      <c r="M1529" s="1"/>
      <c r="N1529" s="1"/>
    </row>
    <row r="1530" spans="1:14" ht="18.75" customHeight="1">
      <c r="A1530" s="13"/>
      <c r="B1530" s="13"/>
      <c r="C1530" s="32"/>
      <c r="D1530" s="13"/>
      <c r="E1530" s="14"/>
      <c r="F1530" s="14"/>
      <c r="G1530" s="1"/>
      <c r="H1530" s="1"/>
      <c r="I1530" s="1"/>
      <c r="J1530" s="1"/>
      <c r="K1530" s="1"/>
      <c r="L1530" s="1"/>
      <c r="M1530" s="1"/>
      <c r="N1530" s="1"/>
    </row>
    <row r="1531" spans="1:14" ht="18.75" customHeight="1">
      <c r="A1531" s="13"/>
      <c r="B1531" s="13"/>
      <c r="C1531" s="32"/>
      <c r="D1531" s="13"/>
      <c r="E1531" s="14"/>
      <c r="F1531" s="14"/>
      <c r="G1531" s="1"/>
      <c r="H1531" s="1"/>
      <c r="I1531" s="1"/>
      <c r="J1531" s="1"/>
      <c r="K1531" s="1"/>
      <c r="L1531" s="1"/>
      <c r="M1531" s="1"/>
      <c r="N1531" s="1"/>
    </row>
    <row r="1532" spans="1:14" ht="18.75" customHeight="1">
      <c r="A1532" s="13"/>
      <c r="B1532" s="13"/>
      <c r="C1532" s="32"/>
      <c r="D1532" s="13"/>
      <c r="E1532" s="14"/>
      <c r="F1532" s="14"/>
      <c r="G1532" s="1"/>
      <c r="H1532" s="1"/>
      <c r="I1532" s="1"/>
      <c r="J1532" s="1"/>
      <c r="K1532" s="1"/>
      <c r="L1532" s="1"/>
      <c r="M1532" s="1"/>
      <c r="N1532" s="1"/>
    </row>
    <row r="1533" spans="1:14" ht="18.75" customHeight="1">
      <c r="A1533" s="13"/>
      <c r="B1533" s="13"/>
      <c r="C1533" s="32"/>
      <c r="D1533" s="13"/>
      <c r="E1533" s="14"/>
      <c r="F1533" s="14"/>
      <c r="G1533" s="1"/>
      <c r="H1533" s="1"/>
      <c r="I1533" s="1"/>
      <c r="J1533" s="1"/>
      <c r="K1533" s="1"/>
      <c r="L1533" s="1"/>
      <c r="M1533" s="1"/>
      <c r="N1533" s="1"/>
    </row>
    <row r="1534" spans="1:14" ht="18.75" customHeight="1">
      <c r="A1534" s="13"/>
      <c r="B1534" s="13"/>
      <c r="C1534" s="32"/>
      <c r="D1534" s="13"/>
      <c r="E1534" s="14"/>
      <c r="F1534" s="14"/>
      <c r="G1534" s="1"/>
      <c r="H1534" s="1"/>
      <c r="I1534" s="1"/>
      <c r="J1534" s="1"/>
      <c r="K1534" s="1"/>
      <c r="L1534" s="1"/>
      <c r="M1534" s="1"/>
      <c r="N1534" s="1"/>
    </row>
    <row r="1535" spans="1:14" ht="18.75" customHeight="1">
      <c r="A1535" s="13"/>
      <c r="B1535" s="13"/>
      <c r="C1535" s="32"/>
      <c r="D1535" s="13"/>
      <c r="E1535" s="14"/>
      <c r="F1535" s="14"/>
      <c r="G1535" s="1"/>
      <c r="H1535" s="1"/>
      <c r="I1535" s="1"/>
      <c r="J1535" s="1"/>
      <c r="K1535" s="1"/>
      <c r="L1535" s="1"/>
      <c r="M1535" s="1"/>
      <c r="N1535" s="1"/>
    </row>
    <row r="1536" spans="1:14" ht="18.75" customHeight="1">
      <c r="A1536" s="13"/>
      <c r="B1536" s="13"/>
      <c r="C1536" s="32"/>
      <c r="D1536" s="13"/>
      <c r="E1536" s="14"/>
      <c r="F1536" s="14"/>
      <c r="G1536" s="1"/>
      <c r="H1536" s="1"/>
      <c r="I1536" s="1"/>
      <c r="J1536" s="1"/>
      <c r="K1536" s="1"/>
      <c r="L1536" s="1"/>
      <c r="M1536" s="1"/>
      <c r="N1536" s="1"/>
    </row>
    <row r="1537" spans="1:14" ht="18.75" customHeight="1">
      <c r="A1537" s="13"/>
      <c r="B1537" s="13"/>
      <c r="C1537" s="32"/>
      <c r="D1537" s="13"/>
      <c r="E1537" s="14"/>
      <c r="F1537" s="14"/>
      <c r="G1537" s="1"/>
      <c r="H1537" s="1"/>
      <c r="I1537" s="1"/>
      <c r="J1537" s="1"/>
      <c r="K1537" s="1"/>
      <c r="L1537" s="1"/>
      <c r="M1537" s="1"/>
      <c r="N1537" s="1"/>
    </row>
    <row r="1538" spans="1:14" ht="18.75" customHeight="1">
      <c r="A1538" s="13"/>
      <c r="B1538" s="13"/>
      <c r="C1538" s="32"/>
      <c r="D1538" s="13"/>
      <c r="E1538" s="14"/>
      <c r="F1538" s="14"/>
      <c r="G1538" s="1"/>
      <c r="H1538" s="1"/>
      <c r="I1538" s="1"/>
      <c r="J1538" s="1"/>
      <c r="K1538" s="1"/>
      <c r="L1538" s="1"/>
      <c r="M1538" s="1"/>
      <c r="N1538" s="1"/>
    </row>
    <row r="1539" spans="1:14" ht="18.75" customHeight="1">
      <c r="A1539" s="13"/>
      <c r="B1539" s="13"/>
      <c r="C1539" s="32"/>
      <c r="D1539" s="13"/>
      <c r="E1539" s="14"/>
      <c r="F1539" s="14"/>
      <c r="G1539" s="1"/>
      <c r="H1539" s="1"/>
      <c r="I1539" s="1"/>
      <c r="J1539" s="1"/>
      <c r="K1539" s="1"/>
      <c r="L1539" s="1"/>
      <c r="M1539" s="1"/>
      <c r="N1539" s="1"/>
    </row>
    <row r="1540" spans="1:14" ht="18.75" customHeight="1">
      <c r="A1540" s="13"/>
      <c r="B1540" s="13"/>
      <c r="C1540" s="32"/>
      <c r="D1540" s="13"/>
      <c r="E1540" s="14"/>
      <c r="F1540" s="14"/>
      <c r="G1540" s="1"/>
      <c r="H1540" s="1"/>
      <c r="I1540" s="1"/>
      <c r="J1540" s="1"/>
      <c r="K1540" s="1"/>
      <c r="L1540" s="1"/>
      <c r="M1540" s="1"/>
      <c r="N1540" s="1"/>
    </row>
    <row r="1541" spans="1:14" ht="18.75" customHeight="1">
      <c r="A1541" s="13"/>
      <c r="B1541" s="13"/>
      <c r="C1541" s="32"/>
      <c r="D1541" s="13"/>
      <c r="E1541" s="14"/>
      <c r="F1541" s="14"/>
      <c r="G1541" s="1"/>
      <c r="H1541" s="1"/>
      <c r="I1541" s="1"/>
      <c r="J1541" s="1"/>
      <c r="K1541" s="1"/>
      <c r="L1541" s="1"/>
      <c r="M1541" s="1"/>
      <c r="N1541" s="1"/>
    </row>
    <row r="1542" spans="1:14" ht="18.75" customHeight="1">
      <c r="A1542" s="13"/>
      <c r="B1542" s="13"/>
      <c r="C1542" s="32"/>
      <c r="D1542" s="13"/>
      <c r="E1542" s="14"/>
      <c r="F1542" s="14"/>
      <c r="G1542" s="1"/>
      <c r="H1542" s="1"/>
      <c r="I1542" s="1"/>
      <c r="J1542" s="1"/>
      <c r="K1542" s="1"/>
      <c r="L1542" s="1"/>
      <c r="M1542" s="1"/>
      <c r="N1542" s="1"/>
    </row>
    <row r="1543" spans="1:14" ht="18.75" customHeight="1">
      <c r="A1543" s="13"/>
      <c r="B1543" s="13"/>
      <c r="C1543" s="32"/>
      <c r="D1543" s="13"/>
      <c r="E1543" s="14"/>
      <c r="F1543" s="14"/>
      <c r="G1543" s="1"/>
      <c r="H1543" s="1"/>
      <c r="I1543" s="1"/>
      <c r="J1543" s="1"/>
      <c r="K1543" s="1"/>
      <c r="L1543" s="1"/>
      <c r="M1543" s="1"/>
      <c r="N1543" s="1"/>
    </row>
    <row r="1544" spans="1:14" ht="18.75" customHeight="1">
      <c r="A1544" s="13"/>
      <c r="B1544" s="13"/>
      <c r="C1544" s="32"/>
      <c r="D1544" s="13"/>
      <c r="E1544" s="14"/>
      <c r="F1544" s="14"/>
      <c r="G1544" s="1"/>
      <c r="H1544" s="1"/>
      <c r="I1544" s="1"/>
      <c r="J1544" s="1"/>
      <c r="K1544" s="1"/>
      <c r="L1544" s="1"/>
      <c r="M1544" s="1"/>
      <c r="N1544" s="1"/>
    </row>
    <row r="1545" spans="1:14" ht="18.75" customHeight="1">
      <c r="A1545" s="13"/>
      <c r="B1545" s="13"/>
      <c r="C1545" s="32"/>
      <c r="D1545" s="13"/>
      <c r="E1545" s="14"/>
      <c r="F1545" s="14"/>
      <c r="G1545" s="1"/>
      <c r="H1545" s="1"/>
      <c r="I1545" s="1"/>
      <c r="J1545" s="1"/>
      <c r="K1545" s="1"/>
      <c r="L1545" s="1"/>
      <c r="M1545" s="1"/>
      <c r="N1545" s="1"/>
    </row>
    <row r="1546" spans="1:14" ht="18.75" customHeight="1">
      <c r="A1546" s="13"/>
      <c r="B1546" s="13"/>
      <c r="C1546" s="32"/>
      <c r="D1546" s="13"/>
      <c r="E1546" s="14"/>
      <c r="F1546" s="14"/>
      <c r="G1546" s="1"/>
      <c r="H1546" s="1"/>
      <c r="I1546" s="1"/>
      <c r="J1546" s="1"/>
      <c r="K1546" s="1"/>
      <c r="L1546" s="1"/>
      <c r="M1546" s="1"/>
      <c r="N1546" s="1"/>
    </row>
    <row r="1547" spans="1:14" ht="18.75" customHeight="1">
      <c r="A1547" s="13"/>
      <c r="B1547" s="13"/>
      <c r="C1547" s="32"/>
      <c r="D1547" s="13"/>
      <c r="E1547" s="14"/>
      <c r="F1547" s="14"/>
      <c r="G1547" s="1"/>
      <c r="H1547" s="1"/>
      <c r="I1547" s="1"/>
      <c r="J1547" s="1"/>
      <c r="K1547" s="1"/>
      <c r="L1547" s="1"/>
      <c r="M1547" s="1"/>
      <c r="N1547" s="1"/>
    </row>
    <row r="1548" spans="1:14" ht="18.75" customHeight="1">
      <c r="A1548" s="13"/>
      <c r="B1548" s="13"/>
      <c r="C1548" s="32"/>
      <c r="D1548" s="13"/>
      <c r="E1548" s="14"/>
      <c r="F1548" s="14"/>
      <c r="G1548" s="1"/>
      <c r="H1548" s="1"/>
      <c r="I1548" s="1"/>
      <c r="J1548" s="1"/>
      <c r="K1548" s="1"/>
      <c r="L1548" s="1"/>
      <c r="M1548" s="1"/>
      <c r="N1548" s="1"/>
    </row>
    <row r="1549" spans="1:14" ht="18.75" customHeight="1">
      <c r="A1549" s="13"/>
      <c r="B1549" s="13"/>
      <c r="C1549" s="32"/>
      <c r="D1549" s="13"/>
      <c r="E1549" s="14"/>
      <c r="F1549" s="14"/>
      <c r="G1549" s="1"/>
      <c r="H1549" s="1"/>
      <c r="I1549" s="1"/>
      <c r="J1549" s="1"/>
      <c r="K1549" s="1"/>
      <c r="L1549" s="1"/>
      <c r="M1549" s="1"/>
      <c r="N1549" s="1"/>
    </row>
    <row r="1550" spans="1:14" ht="18.75" customHeight="1">
      <c r="A1550" s="13"/>
      <c r="B1550" s="13"/>
      <c r="C1550" s="32"/>
      <c r="D1550" s="13"/>
      <c r="E1550" s="14"/>
      <c r="F1550" s="14"/>
      <c r="G1550" s="1"/>
      <c r="H1550" s="1"/>
      <c r="I1550" s="1"/>
      <c r="J1550" s="1"/>
      <c r="K1550" s="1"/>
      <c r="L1550" s="1"/>
      <c r="M1550" s="1"/>
      <c r="N1550" s="1"/>
    </row>
    <row r="1551" spans="1:14" ht="18.75" customHeight="1">
      <c r="A1551" s="13"/>
      <c r="B1551" s="13"/>
      <c r="C1551" s="32"/>
      <c r="D1551" s="13"/>
      <c r="E1551" s="14"/>
      <c r="F1551" s="14"/>
      <c r="G1551" s="1"/>
      <c r="H1551" s="1"/>
      <c r="I1551" s="1"/>
      <c r="J1551" s="1"/>
      <c r="K1551" s="1"/>
      <c r="L1551" s="1"/>
      <c r="M1551" s="1"/>
      <c r="N1551" s="1"/>
    </row>
    <row r="1552" spans="1:14" ht="18.75" customHeight="1">
      <c r="A1552" s="13"/>
      <c r="B1552" s="13"/>
      <c r="C1552" s="32"/>
      <c r="D1552" s="13"/>
      <c r="E1552" s="14"/>
      <c r="F1552" s="14"/>
      <c r="G1552" s="1"/>
      <c r="H1552" s="1"/>
      <c r="I1552" s="1"/>
      <c r="J1552" s="1"/>
      <c r="K1552" s="1"/>
      <c r="L1552" s="1"/>
      <c r="M1552" s="1"/>
      <c r="N1552" s="1"/>
    </row>
    <row r="1553" spans="1:14" ht="18.75" customHeight="1">
      <c r="A1553" s="13"/>
      <c r="B1553" s="13"/>
      <c r="C1553" s="32"/>
      <c r="D1553" s="13"/>
      <c r="E1553" s="14"/>
      <c r="F1553" s="14"/>
      <c r="G1553" s="1"/>
      <c r="H1553" s="1"/>
      <c r="I1553" s="1"/>
      <c r="J1553" s="1"/>
      <c r="K1553" s="1"/>
      <c r="L1553" s="1"/>
      <c r="M1553" s="1"/>
      <c r="N1553" s="1"/>
    </row>
    <row r="1554" spans="1:14" ht="18.75" customHeight="1">
      <c r="A1554" s="13"/>
      <c r="B1554" s="13"/>
      <c r="C1554" s="32"/>
      <c r="D1554" s="13"/>
      <c r="E1554" s="14"/>
      <c r="F1554" s="14"/>
      <c r="G1554" s="1"/>
      <c r="H1554" s="1"/>
      <c r="I1554" s="1"/>
      <c r="J1554" s="1"/>
      <c r="K1554" s="1"/>
      <c r="L1554" s="1"/>
      <c r="M1554" s="1"/>
      <c r="N1554" s="1"/>
    </row>
    <row r="1555" spans="1:14" ht="18.75" customHeight="1">
      <c r="A1555" s="13"/>
      <c r="B1555" s="13"/>
      <c r="C1555" s="32"/>
      <c r="D1555" s="13"/>
      <c r="E1555" s="14"/>
      <c r="F1555" s="14"/>
      <c r="G1555" s="1"/>
      <c r="H1555" s="1"/>
      <c r="I1555" s="1"/>
      <c r="J1555" s="1"/>
      <c r="K1555" s="1"/>
      <c r="L1555" s="1"/>
      <c r="M1555" s="1"/>
      <c r="N1555" s="1"/>
    </row>
    <row r="1556" spans="1:14" ht="18.75" customHeight="1">
      <c r="A1556" s="13"/>
      <c r="B1556" s="13"/>
      <c r="C1556" s="32"/>
      <c r="D1556" s="13"/>
      <c r="E1556" s="14"/>
      <c r="F1556" s="14"/>
      <c r="G1556" s="1"/>
      <c r="H1556" s="1"/>
      <c r="I1556" s="1"/>
      <c r="J1556" s="1"/>
      <c r="K1556" s="1"/>
      <c r="L1556" s="1"/>
      <c r="M1556" s="1"/>
      <c r="N1556" s="1"/>
    </row>
    <row r="1557" spans="1:14" ht="18.75" customHeight="1">
      <c r="A1557" s="13"/>
      <c r="B1557" s="13"/>
      <c r="C1557" s="32"/>
      <c r="D1557" s="13"/>
      <c r="E1557" s="14"/>
      <c r="F1557" s="14"/>
      <c r="G1557" s="1"/>
      <c r="H1557" s="1"/>
      <c r="I1557" s="1"/>
      <c r="J1557" s="1"/>
      <c r="K1557" s="1"/>
      <c r="L1557" s="1"/>
      <c r="M1557" s="1"/>
      <c r="N1557" s="1"/>
    </row>
    <row r="1558" spans="1:14" ht="18.75" customHeight="1">
      <c r="A1558" s="13"/>
      <c r="B1558" s="13"/>
      <c r="C1558" s="32"/>
      <c r="D1558" s="13"/>
      <c r="E1558" s="14"/>
      <c r="F1558" s="14"/>
      <c r="G1558" s="1"/>
      <c r="H1558" s="1"/>
      <c r="I1558" s="1"/>
      <c r="J1558" s="1"/>
      <c r="K1558" s="1"/>
      <c r="L1558" s="1"/>
      <c r="M1558" s="1"/>
      <c r="N1558" s="1"/>
    </row>
    <row r="1559" spans="1:14" ht="18.75" customHeight="1">
      <c r="A1559" s="13"/>
      <c r="B1559" s="13"/>
      <c r="C1559" s="32"/>
      <c r="D1559" s="13"/>
      <c r="E1559" s="14"/>
      <c r="F1559" s="14"/>
      <c r="G1559" s="1"/>
      <c r="H1559" s="1"/>
      <c r="I1559" s="1"/>
      <c r="J1559" s="1"/>
      <c r="K1559" s="1"/>
      <c r="L1559" s="1"/>
      <c r="M1559" s="1"/>
      <c r="N1559" s="1"/>
    </row>
    <row r="1560" spans="1:14" ht="18.75" customHeight="1">
      <c r="A1560" s="13"/>
      <c r="B1560" s="13"/>
      <c r="C1560" s="32"/>
      <c r="D1560" s="13"/>
      <c r="E1560" s="14"/>
      <c r="F1560" s="14"/>
      <c r="G1560" s="1"/>
      <c r="H1560" s="1"/>
      <c r="I1560" s="1"/>
      <c r="J1560" s="1"/>
      <c r="K1560" s="1"/>
      <c r="L1560" s="1"/>
      <c r="M1560" s="1"/>
      <c r="N1560" s="1"/>
    </row>
    <row r="1561" spans="1:14" ht="18.75" customHeight="1">
      <c r="A1561" s="13"/>
      <c r="B1561" s="13"/>
      <c r="C1561" s="32"/>
      <c r="D1561" s="13"/>
      <c r="E1561" s="14"/>
      <c r="F1561" s="14"/>
      <c r="G1561" s="1"/>
      <c r="H1561" s="1"/>
      <c r="I1561" s="1"/>
      <c r="J1561" s="1"/>
      <c r="K1561" s="1"/>
      <c r="L1561" s="1"/>
      <c r="M1561" s="1"/>
      <c r="N1561" s="1"/>
    </row>
    <row r="1562" spans="1:14" ht="18.75" customHeight="1">
      <c r="A1562" s="13"/>
      <c r="B1562" s="13"/>
      <c r="C1562" s="32"/>
      <c r="D1562" s="13"/>
      <c r="E1562" s="14"/>
      <c r="F1562" s="14"/>
      <c r="G1562" s="1"/>
      <c r="H1562" s="1"/>
      <c r="I1562" s="1"/>
      <c r="J1562" s="1"/>
      <c r="K1562" s="1"/>
      <c r="L1562" s="1"/>
      <c r="M1562" s="1"/>
      <c r="N1562" s="1"/>
    </row>
    <row r="1563" spans="1:14" ht="18.75" customHeight="1">
      <c r="A1563" s="13"/>
      <c r="B1563" s="13"/>
      <c r="C1563" s="32"/>
      <c r="D1563" s="13"/>
      <c r="E1563" s="14"/>
      <c r="F1563" s="14"/>
      <c r="G1563" s="1"/>
      <c r="H1563" s="1"/>
      <c r="I1563" s="1"/>
      <c r="J1563" s="1"/>
      <c r="K1563" s="1"/>
      <c r="L1563" s="1"/>
      <c r="M1563" s="1"/>
      <c r="N1563" s="1"/>
    </row>
    <row r="1564" spans="1:14" ht="18.75" customHeight="1">
      <c r="A1564" s="13"/>
      <c r="B1564" s="13"/>
      <c r="C1564" s="32"/>
      <c r="D1564" s="13"/>
      <c r="E1564" s="14"/>
      <c r="F1564" s="14"/>
      <c r="G1564" s="1"/>
      <c r="H1564" s="1"/>
      <c r="I1564" s="1"/>
      <c r="J1564" s="1"/>
      <c r="K1564" s="1"/>
      <c r="L1564" s="1"/>
      <c r="M1564" s="1"/>
      <c r="N1564" s="1"/>
    </row>
    <row r="1565" spans="1:14" ht="18.75" customHeight="1">
      <c r="A1565" s="13"/>
      <c r="B1565" s="13"/>
      <c r="C1565" s="32"/>
      <c r="D1565" s="13"/>
      <c r="E1565" s="14"/>
      <c r="F1565" s="14"/>
      <c r="G1565" s="1"/>
      <c r="H1565" s="1"/>
      <c r="I1565" s="1"/>
      <c r="J1565" s="1"/>
      <c r="K1565" s="1"/>
      <c r="L1565" s="1"/>
      <c r="M1565" s="1"/>
      <c r="N1565" s="1"/>
    </row>
    <row r="1566" spans="1:14" ht="18.75" customHeight="1">
      <c r="A1566" s="13"/>
      <c r="B1566" s="13"/>
      <c r="C1566" s="32"/>
      <c r="D1566" s="13"/>
      <c r="E1566" s="14"/>
      <c r="F1566" s="14"/>
      <c r="G1566" s="1"/>
      <c r="H1566" s="1"/>
      <c r="I1566" s="1"/>
      <c r="J1566" s="1"/>
      <c r="K1566" s="1"/>
      <c r="L1566" s="1"/>
      <c r="M1566" s="1"/>
      <c r="N1566" s="1"/>
    </row>
    <row r="1567" spans="1:14" ht="18.75" customHeight="1">
      <c r="A1567" s="13"/>
      <c r="B1567" s="13"/>
      <c r="C1567" s="32"/>
      <c r="D1567" s="13"/>
      <c r="E1567" s="14"/>
      <c r="F1567" s="14"/>
      <c r="G1567" s="1"/>
      <c r="H1567" s="1"/>
      <c r="I1567" s="1"/>
      <c r="J1567" s="1"/>
      <c r="K1567" s="1"/>
      <c r="L1567" s="1"/>
      <c r="M1567" s="1"/>
      <c r="N1567" s="1"/>
    </row>
    <row r="1568" spans="1:14" ht="18.75" customHeight="1">
      <c r="A1568" s="13"/>
      <c r="B1568" s="13"/>
      <c r="C1568" s="32"/>
      <c r="D1568" s="13"/>
      <c r="E1568" s="14"/>
      <c r="F1568" s="14"/>
      <c r="G1568" s="1"/>
      <c r="H1568" s="1"/>
      <c r="I1568" s="1"/>
      <c r="J1568" s="1"/>
      <c r="K1568" s="1"/>
      <c r="L1568" s="1"/>
      <c r="M1568" s="1"/>
      <c r="N1568" s="1"/>
    </row>
    <row r="1569" spans="1:14" ht="18.75" customHeight="1">
      <c r="A1569" s="13"/>
      <c r="B1569" s="13"/>
      <c r="C1569" s="32"/>
      <c r="D1569" s="13"/>
      <c r="E1569" s="14"/>
      <c r="F1569" s="14"/>
      <c r="G1569" s="1"/>
      <c r="H1569" s="1"/>
      <c r="I1569" s="1"/>
      <c r="J1569" s="1"/>
      <c r="K1569" s="1"/>
      <c r="L1569" s="1"/>
      <c r="M1569" s="1"/>
      <c r="N1569" s="1"/>
    </row>
  </sheetData>
  <mergeCells count="5">
    <mergeCell ref="A1:A2"/>
    <mergeCell ref="B1:B2"/>
    <mergeCell ref="C1:C2"/>
    <mergeCell ref="D1:D2"/>
    <mergeCell ref="M1:M2"/>
  </mergeCells>
  <phoneticPr fontId="1" type="noConversion"/>
  <printOptions horizontalCentered="1" verticalCentered="1"/>
  <pageMargins left="0.19685039370078741" right="0.19685039370078741" top="0.86614173228346458" bottom="0.39370078740157483" header="0.51181102362204722" footer="0.39370078740157483"/>
  <pageSetup paperSize="9" scale="88" orientation="landscape" r:id="rId1"/>
  <headerFooter alignWithMargins="0">
    <oddHeader>&amp;C&amp;"굴림,굵게"&amp;20설    계    내    역    서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7030A0"/>
    <pageSetUpPr fitToPage="1"/>
  </sheetPr>
  <dimension ref="A1:I81"/>
  <sheetViews>
    <sheetView view="pageBreakPreview" zoomScaleSheetLayoutView="100" workbookViewId="0">
      <pane ySplit="4" topLeftCell="A56" activePane="bottomLeft" state="frozen"/>
      <selection activeCell="A7" sqref="A7:B7"/>
      <selection pane="bottomLeft" activeCell="A7" sqref="A7:B7"/>
    </sheetView>
  </sheetViews>
  <sheetFormatPr defaultColWidth="9.140625" defaultRowHeight="13.5"/>
  <cols>
    <col min="1" max="1" width="39.28515625" style="20" customWidth="1"/>
    <col min="2" max="2" width="88.42578125" style="20" customWidth="1"/>
    <col min="3" max="3" width="23.5703125" style="20" customWidth="1"/>
    <col min="4" max="4" width="12" style="20" bestFit="1" customWidth="1"/>
    <col min="5" max="5" width="9.140625" style="20"/>
    <col min="6" max="6" width="13.28515625" style="20" bestFit="1" customWidth="1"/>
    <col min="7" max="16384" width="9.140625" style="20"/>
  </cols>
  <sheetData>
    <row r="1" spans="1:7" ht="24.95" customHeight="1">
      <c r="A1" s="18" t="s">
        <v>18</v>
      </c>
      <c r="B1" s="19"/>
      <c r="C1" s="19"/>
    </row>
    <row r="2" spans="1:7" ht="20.100000000000001" customHeight="1">
      <c r="A2" s="21" t="s">
        <v>151</v>
      </c>
      <c r="B2" s="19"/>
      <c r="C2" s="19"/>
    </row>
    <row r="3" spans="1:7" ht="5.0999999999999996" customHeight="1">
      <c r="A3" s="22"/>
      <c r="B3" s="22"/>
      <c r="C3" s="22"/>
    </row>
    <row r="4" spans="1:7" ht="21.95" customHeight="1">
      <c r="A4" s="23" t="s">
        <v>19</v>
      </c>
      <c r="B4" s="23" t="s">
        <v>20</v>
      </c>
      <c r="C4" s="23" t="s">
        <v>21</v>
      </c>
    </row>
    <row r="5" spans="1:7" ht="18.95" customHeight="1">
      <c r="A5" s="43" t="s">
        <v>30</v>
      </c>
      <c r="B5" s="34"/>
      <c r="C5" s="34"/>
    </row>
    <row r="6" spans="1:7" ht="18.95" customHeight="1">
      <c r="A6" s="44" t="s">
        <v>43</v>
      </c>
      <c r="B6" s="24"/>
      <c r="C6" s="24"/>
    </row>
    <row r="7" spans="1:7" ht="18.95" customHeight="1">
      <c r="A7" s="2" t="s">
        <v>154</v>
      </c>
      <c r="B7" s="2"/>
      <c r="C7" s="25"/>
    </row>
    <row r="8" spans="1:7" ht="18.95" customHeight="1">
      <c r="A8" s="2" t="s">
        <v>107</v>
      </c>
      <c r="B8" s="2" t="str">
        <f>"①  "&amp;D9&amp;"m + "&amp;E9&amp;"m + "&amp;F9&amp;"m + "&amp;G9&amp;"m"</f>
        <v>①  1.364m + 3.983m + 16.105m + 1.188m</v>
      </c>
      <c r="C8" s="30">
        <f>TRUNC(D9+E9+F9+G9,3)</f>
        <v>22.64</v>
      </c>
      <c r="D8" s="20" t="s">
        <v>103</v>
      </c>
      <c r="E8" s="20" t="s">
        <v>104</v>
      </c>
      <c r="F8" s="20" t="s">
        <v>105</v>
      </c>
      <c r="G8" s="20" t="s">
        <v>106</v>
      </c>
    </row>
    <row r="9" spans="1:7" ht="18.95" customHeight="1">
      <c r="A9" s="28" t="s">
        <v>22</v>
      </c>
      <c r="B9" s="2" t="str">
        <f>"②  "&amp;C8&amp;"m x 56.8kg/m  x 1.07(할증)"</f>
        <v>②  22.64m x 56.8kg/m  x 1.07(할증)</v>
      </c>
      <c r="C9" s="26">
        <f>TRUNC((C8)*56.8*1.07,2)</f>
        <v>1375.96</v>
      </c>
      <c r="D9" s="20">
        <v>1.3640000000000001</v>
      </c>
      <c r="E9" s="20">
        <v>3.9830000000000001</v>
      </c>
      <c r="F9" s="20">
        <v>16.105</v>
      </c>
      <c r="G9" s="20">
        <v>1.1879999999999999</v>
      </c>
    </row>
    <row r="10" spans="1:7" ht="18.95" customHeight="1">
      <c r="A10" s="2" t="s">
        <v>78</v>
      </c>
      <c r="B10" s="2"/>
      <c r="C10" s="25"/>
    </row>
    <row r="11" spans="1:7" ht="18.95" customHeight="1">
      <c r="A11" s="2" t="s">
        <v>27</v>
      </c>
      <c r="B11" s="2" t="s">
        <v>153</v>
      </c>
      <c r="C11" s="30">
        <f>TRUNC(1.8*13,3)</f>
        <v>23.4</v>
      </c>
    </row>
    <row r="12" spans="1:7" ht="18.95" customHeight="1">
      <c r="A12" s="28" t="s">
        <v>22</v>
      </c>
      <c r="B12" s="2" t="s">
        <v>79</v>
      </c>
      <c r="C12" s="26">
        <f>TRUNC( C11* 16.9*1.07,2)</f>
        <v>423.14</v>
      </c>
    </row>
    <row r="13" spans="1:7" ht="18.95" customHeight="1">
      <c r="A13" s="2" t="s">
        <v>132</v>
      </c>
      <c r="B13" s="2"/>
      <c r="C13" s="25"/>
    </row>
    <row r="14" spans="1:7" ht="18.95" customHeight="1">
      <c r="A14" s="2" t="s">
        <v>108</v>
      </c>
      <c r="B14" s="2" t="str">
        <f>"①  "&amp;D15&amp;"m"</f>
        <v>①  6.869m</v>
      </c>
      <c r="C14" s="30">
        <f>TRUNC(D15,3)</f>
        <v>6.8689999999999998</v>
      </c>
      <c r="D14" s="20" t="s">
        <v>109</v>
      </c>
    </row>
    <row r="15" spans="1:7" ht="18.95" customHeight="1">
      <c r="A15" s="28" t="s">
        <v>22</v>
      </c>
      <c r="B15" s="2" t="str">
        <f>"②  "&amp;C14&amp;"m x 49.9kg/m  x 1.07(할증)"</f>
        <v>②  6.869m x 49.9kg/m  x 1.07(할증)</v>
      </c>
      <c r="C15" s="26">
        <f>TRUNC(C14*49.9*1.07,2)</f>
        <v>366.75</v>
      </c>
      <c r="D15" s="20">
        <v>6.8689999999999998</v>
      </c>
    </row>
    <row r="16" spans="1:7" ht="18.95" customHeight="1">
      <c r="A16" s="2" t="s">
        <v>133</v>
      </c>
      <c r="B16" s="2"/>
      <c r="C16" s="25"/>
      <c r="D16" s="57"/>
    </row>
    <row r="17" spans="1:9" ht="18.95" customHeight="1">
      <c r="A17" s="2" t="s">
        <v>110</v>
      </c>
      <c r="B17" s="2" t="str">
        <f>"①  "&amp;D18&amp;"m"</f>
        <v>①  2.532m</v>
      </c>
      <c r="C17" s="30">
        <f>TRUNC(D18,3)</f>
        <v>2.532</v>
      </c>
      <c r="D17" s="20" t="s">
        <v>134</v>
      </c>
    </row>
    <row r="18" spans="1:9" ht="18.95" customHeight="1">
      <c r="A18" s="28" t="s">
        <v>22</v>
      </c>
      <c r="B18" s="2" t="str">
        <f>"②  "&amp;C17&amp;"m x 49.9kg/m  x 1.07(할증)"</f>
        <v>②  2.532m x 49.9kg/m  x 1.07(할증)</v>
      </c>
      <c r="C18" s="26">
        <f>TRUNC(C17*49.9*1.07,2)</f>
        <v>135.19</v>
      </c>
      <c r="D18" s="20">
        <v>2.532</v>
      </c>
    </row>
    <row r="19" spans="1:9" ht="18.95" customHeight="1">
      <c r="A19" s="2" t="s">
        <v>28</v>
      </c>
      <c r="B19" s="2"/>
      <c r="C19" s="25"/>
    </row>
    <row r="20" spans="1:9" ht="18.95" customHeight="1">
      <c r="A20" s="2" t="s">
        <v>29</v>
      </c>
      <c r="B20" s="2" t="s">
        <v>111</v>
      </c>
      <c r="C20" s="42">
        <f>TRUNC(2*1,0)</f>
        <v>2</v>
      </c>
    </row>
    <row r="21" spans="1:9" ht="18.95" customHeight="1">
      <c r="A21" s="28" t="s">
        <v>22</v>
      </c>
      <c r="B21" s="2" t="s">
        <v>112</v>
      </c>
      <c r="C21" s="26">
        <f>TRUNC(  C20 * 18.6  * 1.07,2)</f>
        <v>39.799999999999997</v>
      </c>
    </row>
    <row r="22" spans="1:9" ht="18.95" customHeight="1">
      <c r="A22" s="2" t="s">
        <v>135</v>
      </c>
      <c r="B22" s="2"/>
      <c r="C22" s="25"/>
    </row>
    <row r="23" spans="1:9" ht="18.95" customHeight="1">
      <c r="A23" s="2" t="s">
        <v>113</v>
      </c>
      <c r="B23" s="2" t="str">
        <f>"①  "&amp;D24&amp;"m + "&amp;E24&amp;"m + "&amp;F24&amp;"m + "&amp;G24&amp;"m"</f>
        <v>①  1.364m + 3.983m + 16.105m + 1.188m</v>
      </c>
      <c r="C23" s="30">
        <f>TRUNC(D24+E24+F24+G24,3)</f>
        <v>22.64</v>
      </c>
      <c r="D23" s="20" t="s">
        <v>103</v>
      </c>
      <c r="E23" s="20" t="s">
        <v>104</v>
      </c>
      <c r="F23" s="20" t="s">
        <v>105</v>
      </c>
      <c r="G23" s="20" t="s">
        <v>106</v>
      </c>
    </row>
    <row r="24" spans="1:9" ht="18.95" customHeight="1">
      <c r="A24" s="28" t="s">
        <v>22</v>
      </c>
      <c r="B24" s="2" t="s">
        <v>114</v>
      </c>
      <c r="C24" s="26">
        <f>TRUNC(  C23 * 1.894  * 1.07,2)</f>
        <v>45.88</v>
      </c>
      <c r="D24" s="20">
        <f>D9</f>
        <v>1.3640000000000001</v>
      </c>
      <c r="E24" s="20">
        <f>E9</f>
        <v>3.9830000000000001</v>
      </c>
      <c r="F24" s="20">
        <f>F9</f>
        <v>16.105</v>
      </c>
      <c r="G24" s="20">
        <f>G9</f>
        <v>1.1879999999999999</v>
      </c>
    </row>
    <row r="25" spans="1:9" ht="18.95" customHeight="1">
      <c r="A25" s="44" t="s">
        <v>31</v>
      </c>
      <c r="B25" s="2"/>
      <c r="C25" s="31"/>
    </row>
    <row r="26" spans="1:9" ht="18.95" customHeight="1">
      <c r="A26" s="2" t="s">
        <v>84</v>
      </c>
      <c r="B26" s="2"/>
      <c r="C26" s="25"/>
    </row>
    <row r="27" spans="1:9" ht="18.95" customHeight="1">
      <c r="A27" s="2" t="s">
        <v>155</v>
      </c>
      <c r="B27" s="2" t="str">
        <f>"①  "&amp;D28&amp;"mm + "&amp;E28&amp;"mm + "&amp;F28&amp;"mm + "&amp;G28&amp;"kg/m3 "</f>
        <v xml:space="preserve">①  0.405mm + 0.2mm + 0.012mm + 7850kg/m3 </v>
      </c>
      <c r="C27" s="31">
        <f>TRUNC(D28*E28*F28*G28,2)</f>
        <v>7.63</v>
      </c>
      <c r="D27" s="155" t="s">
        <v>121</v>
      </c>
      <c r="E27" s="156"/>
      <c r="F27" s="156"/>
      <c r="G27" s="20" t="s">
        <v>122</v>
      </c>
      <c r="H27" s="20" t="s">
        <v>123</v>
      </c>
    </row>
    <row r="28" spans="1:9" ht="18.95" customHeight="1">
      <c r="A28" s="28" t="s">
        <v>22</v>
      </c>
      <c r="B28" s="2" t="str">
        <f>"②  "&amp;C27&amp;"m x "&amp;H28&amp;" ea  x 1.07(할증)"</f>
        <v>②  7.63m x 4 ea  x 1.07(할증)</v>
      </c>
      <c r="C28" s="26">
        <f>TRUNC((C27)*H28*1.1,2)</f>
        <v>33.57</v>
      </c>
      <c r="D28" s="20">
        <v>0.40500000000000003</v>
      </c>
      <c r="E28" s="20">
        <v>0.2</v>
      </c>
      <c r="F28" s="20">
        <v>1.2E-2</v>
      </c>
      <c r="G28" s="20">
        <v>7850</v>
      </c>
      <c r="H28" s="20">
        <v>4</v>
      </c>
      <c r="I28" s="76">
        <f>D28*E28*F28*G28*H28*1.1</f>
        <v>33.572880000000005</v>
      </c>
    </row>
    <row r="29" spans="1:9" ht="18.95" customHeight="1">
      <c r="A29" s="2" t="s">
        <v>85</v>
      </c>
      <c r="B29" s="2"/>
      <c r="C29" s="25"/>
    </row>
    <row r="30" spans="1:9" ht="18.95" customHeight="1">
      <c r="A30" s="2" t="s">
        <v>156</v>
      </c>
      <c r="B30" s="2" t="str">
        <f>"①  "&amp;D31&amp;"mm + "&amp;E31&amp;"mm + "&amp;F31&amp;"mm + "&amp;G31&amp;"kg/m3 "</f>
        <v xml:space="preserve">①  0.405mm + 0.08mm + 0.012mm + 7850kg/m3 </v>
      </c>
      <c r="C30" s="31">
        <f>TRUNC(D31*E31*F31*G31,2)</f>
        <v>3.05</v>
      </c>
      <c r="D30" s="155" t="s">
        <v>121</v>
      </c>
      <c r="E30" s="156"/>
      <c r="F30" s="156"/>
      <c r="G30" s="20" t="s">
        <v>122</v>
      </c>
      <c r="H30" s="20" t="s">
        <v>123</v>
      </c>
    </row>
    <row r="31" spans="1:9" ht="18.95" customHeight="1">
      <c r="A31" s="28" t="s">
        <v>22</v>
      </c>
      <c r="B31" s="2" t="str">
        <f>"②  "&amp;C30&amp;"m x "&amp;H31&amp;" ea  x 1.07(할증)"</f>
        <v>②  3.05m x 8 ea  x 1.07(할증)</v>
      </c>
      <c r="C31" s="26">
        <f>TRUNC((C30)*H31*1.1,2)</f>
        <v>26.84</v>
      </c>
      <c r="D31" s="20">
        <v>0.40500000000000003</v>
      </c>
      <c r="E31" s="20">
        <v>0.08</v>
      </c>
      <c r="F31" s="20">
        <v>1.2E-2</v>
      </c>
      <c r="G31" s="20">
        <v>7850</v>
      </c>
      <c r="H31" s="20">
        <v>8</v>
      </c>
      <c r="I31" s="76">
        <f>D31*E31*F31*G31*H31*1.1</f>
        <v>26.858304000000008</v>
      </c>
    </row>
    <row r="32" spans="1:9" ht="18.95" customHeight="1">
      <c r="A32" s="2" t="s">
        <v>86</v>
      </c>
      <c r="B32" s="2"/>
      <c r="C32" s="25"/>
    </row>
    <row r="33" spans="1:9" ht="18.95" customHeight="1">
      <c r="A33" s="2" t="s">
        <v>157</v>
      </c>
      <c r="B33" s="2" t="str">
        <f>"①  "&amp;D34&amp;"mm + "&amp;E34&amp;"mm + "&amp;F34&amp;"mm + "&amp;G34&amp;"kg/m3 "</f>
        <v xml:space="preserve">①  0.405mm + 0.25mm + 0.012mm + 7850kg/m3 </v>
      </c>
      <c r="C33" s="31">
        <f>TRUNC(D34*E34*F34*G34,2)</f>
        <v>9.5299999999999994</v>
      </c>
      <c r="D33" s="155" t="s">
        <v>121</v>
      </c>
      <c r="E33" s="156"/>
      <c r="F33" s="156"/>
      <c r="G33" s="20" t="s">
        <v>122</v>
      </c>
      <c r="H33" s="20" t="s">
        <v>123</v>
      </c>
    </row>
    <row r="34" spans="1:9" ht="18.95" customHeight="1">
      <c r="A34" s="28" t="s">
        <v>22</v>
      </c>
      <c r="B34" s="2" t="str">
        <f>"②  "&amp;C33&amp;"m x "&amp;H34&amp;" ea  x 1.07(할증)"</f>
        <v>②  9.53m x 4 ea  x 1.07(할증)</v>
      </c>
      <c r="C34" s="26">
        <f>TRUNC((C33)*H34*1.1,2)</f>
        <v>41.93</v>
      </c>
      <c r="D34" s="20">
        <v>0.40500000000000003</v>
      </c>
      <c r="E34" s="20">
        <v>0.25</v>
      </c>
      <c r="F34" s="20">
        <v>1.2E-2</v>
      </c>
      <c r="G34" s="20">
        <v>7850</v>
      </c>
      <c r="H34" s="20">
        <v>4</v>
      </c>
      <c r="I34" s="76">
        <f>D34*E34*F34*G34*H34*1.1</f>
        <v>41.966100000000004</v>
      </c>
    </row>
    <row r="35" spans="1:9" ht="18.95" customHeight="1">
      <c r="A35" s="2" t="s">
        <v>87</v>
      </c>
      <c r="B35" s="2"/>
      <c r="C35" s="25"/>
    </row>
    <row r="36" spans="1:9" ht="18.95" customHeight="1">
      <c r="A36" s="2" t="s">
        <v>125</v>
      </c>
      <c r="B36" s="2" t="str">
        <f>"①  "&amp;D37&amp;"mm + "&amp;E37&amp;"mm + "&amp;F37&amp;"mm + "&amp;G37&amp;"kg/m3 "</f>
        <v xml:space="preserve">①  0.177mm + 0.175mm + 0.001mm + 7850kg/m3 </v>
      </c>
      <c r="C36" s="31">
        <f>TRUNC(D37*E37*F37*G37,2)</f>
        <v>0.24</v>
      </c>
      <c r="D36" s="155" t="s">
        <v>124</v>
      </c>
      <c r="E36" s="156"/>
      <c r="F36" s="156"/>
      <c r="G36" s="20" t="s">
        <v>122</v>
      </c>
      <c r="H36" s="20" t="s">
        <v>123</v>
      </c>
    </row>
    <row r="37" spans="1:9" ht="18.95" customHeight="1">
      <c r="A37" s="28" t="s">
        <v>22</v>
      </c>
      <c r="B37" s="2" t="str">
        <f>"②  "&amp;C36&amp;"m x "&amp;H37&amp;" ea  x 1.07(할증)"</f>
        <v>②  0.24m x 24 ea  x 1.07(할증)</v>
      </c>
      <c r="C37" s="26">
        <f>TRUNC((C36)*H37*1.1,2)</f>
        <v>6.33</v>
      </c>
      <c r="D37" s="20">
        <v>0.17699999999999999</v>
      </c>
      <c r="E37" s="20">
        <v>0.17499999999999999</v>
      </c>
      <c r="F37" s="20">
        <v>1E-3</v>
      </c>
      <c r="G37" s="20">
        <v>7850</v>
      </c>
      <c r="H37" s="20">
        <v>24</v>
      </c>
      <c r="I37" s="76">
        <f>D37*E37*F37*G37*H37*1.1</f>
        <v>6.4192589999999994</v>
      </c>
    </row>
    <row r="38" spans="1:9" ht="18.95" customHeight="1">
      <c r="A38" s="2" t="s">
        <v>136</v>
      </c>
      <c r="B38" s="2"/>
      <c r="C38" s="25"/>
      <c r="D38" s="56"/>
    </row>
    <row r="39" spans="1:9" ht="18.95" customHeight="1">
      <c r="A39" s="2" t="s">
        <v>32</v>
      </c>
      <c r="B39" s="2" t="s">
        <v>34</v>
      </c>
      <c r="C39" s="31">
        <f>TRUNC(0.11*0.1*0.012*7850,2)</f>
        <v>1.03</v>
      </c>
      <c r="D39" s="20">
        <v>0.11</v>
      </c>
      <c r="E39" s="20">
        <v>0.1</v>
      </c>
      <c r="F39" s="20">
        <v>1.2E-2</v>
      </c>
      <c r="G39" s="20">
        <v>7850</v>
      </c>
      <c r="H39" s="20">
        <v>4</v>
      </c>
      <c r="I39" s="20">
        <f>D39*E39*F39*G39*H39*1.1</f>
        <v>4.5592800000000002</v>
      </c>
    </row>
    <row r="40" spans="1:9" ht="18.95" customHeight="1">
      <c r="A40" s="28" t="s">
        <v>22</v>
      </c>
      <c r="B40" s="2" t="s">
        <v>33</v>
      </c>
      <c r="C40" s="26">
        <f>TRUNC((C39)*4*1.1,2)</f>
        <v>4.53</v>
      </c>
      <c r="D40" s="56"/>
    </row>
    <row r="41" spans="1:9" ht="18.95" customHeight="1">
      <c r="A41" s="2" t="s">
        <v>137</v>
      </c>
      <c r="B41" s="2"/>
      <c r="C41" s="25"/>
    </row>
    <row r="42" spans="1:9" ht="18.95" customHeight="1">
      <c r="A42" s="2" t="s">
        <v>35</v>
      </c>
      <c r="B42" s="2" t="s">
        <v>36</v>
      </c>
      <c r="C42" s="31">
        <f>TRUNC(0.09*0.15*0.012*7850,2)</f>
        <v>1.27</v>
      </c>
      <c r="D42" s="20">
        <v>0.09</v>
      </c>
      <c r="E42" s="20">
        <v>0.15</v>
      </c>
      <c r="F42" s="20">
        <v>1.2E-2</v>
      </c>
      <c r="G42" s="20">
        <v>7850</v>
      </c>
      <c r="H42" s="20">
        <v>8</v>
      </c>
      <c r="I42" s="20">
        <f>D42*E42*F42*G42*H42*1.1</f>
        <v>11.190960000000002</v>
      </c>
    </row>
    <row r="43" spans="1:9" ht="18.95" customHeight="1">
      <c r="A43" s="28" t="s">
        <v>22</v>
      </c>
      <c r="B43" s="2" t="s">
        <v>37</v>
      </c>
      <c r="C43" s="26">
        <f>TRUNC((C42)*8*1.1,2)</f>
        <v>11.17</v>
      </c>
    </row>
    <row r="44" spans="1:9" ht="18.95" customHeight="1">
      <c r="A44" s="2" t="s">
        <v>138</v>
      </c>
      <c r="B44" s="2"/>
      <c r="C44" s="25"/>
    </row>
    <row r="45" spans="1:9" ht="18.95" customHeight="1">
      <c r="A45" s="2" t="s">
        <v>145</v>
      </c>
      <c r="B45" s="2" t="str">
        <f>"①  "&amp;D46&amp;"mm + "&amp;E46&amp;"mm + "&amp;F46&amp;"mm + "&amp;G46&amp;"kg/m3 "</f>
        <v xml:space="preserve">①  0.5mm + 0.4mm + 0.03mm + 7850kg/m3 </v>
      </c>
      <c r="C45" s="31">
        <f>TRUNC(D46*E46*F46*G46,2)</f>
        <v>47.1</v>
      </c>
      <c r="D45" s="155" t="s">
        <v>129</v>
      </c>
      <c r="E45" s="156"/>
      <c r="F45" s="156"/>
      <c r="G45" s="20" t="s">
        <v>122</v>
      </c>
      <c r="H45" s="20" t="s">
        <v>123</v>
      </c>
    </row>
    <row r="46" spans="1:9" ht="18.95" customHeight="1">
      <c r="A46" s="2" t="s">
        <v>159</v>
      </c>
      <c r="B46" s="2" t="str">
        <f>"②  "&amp;D47&amp;"mm + "&amp;E47&amp;"mm + "&amp;F47&amp;"mm + "&amp;G47&amp;"kg/m3 "</f>
        <v xml:space="preserve">②  0.4mm + 0.4mm + 0.03mm + 7850kg/m3 </v>
      </c>
      <c r="C46" s="31">
        <f>TRUNC(D47*E47*F47*G47,2)</f>
        <v>37.68</v>
      </c>
      <c r="D46" s="20">
        <v>0.5</v>
      </c>
      <c r="E46" s="20">
        <v>0.4</v>
      </c>
      <c r="F46" s="20">
        <v>0.03</v>
      </c>
      <c r="G46" s="20">
        <v>7850</v>
      </c>
      <c r="H46" s="20">
        <v>1</v>
      </c>
      <c r="I46" s="76">
        <f>D46*E46*F46*G46*H46*1.1</f>
        <v>51.81</v>
      </c>
    </row>
    <row r="47" spans="1:9" ht="18.95" customHeight="1">
      <c r="A47" s="28" t="s">
        <v>22</v>
      </c>
      <c r="B47" s="2" t="str">
        <f>"③  "&amp;C45+C46&amp;"kg x "&amp;H46&amp;" ea  x 1.07(할증)"</f>
        <v>③  84.78kg x 1 ea  x 1.07(할증)</v>
      </c>
      <c r="C47" s="26">
        <f>TRUNC((C45+C46)*H46*1.1,2)</f>
        <v>93.25</v>
      </c>
      <c r="D47" s="20">
        <v>0.4</v>
      </c>
      <c r="E47" s="20">
        <v>0.4</v>
      </c>
      <c r="F47" s="20">
        <v>0.03</v>
      </c>
      <c r="G47" s="20">
        <v>7850</v>
      </c>
      <c r="H47" s="20">
        <v>1</v>
      </c>
      <c r="I47" s="76">
        <f>D47*E47*F47*G47*H47*1.1</f>
        <v>41.448000000000008</v>
      </c>
    </row>
    <row r="48" spans="1:9" ht="18.95" customHeight="1">
      <c r="A48" s="44" t="s">
        <v>38</v>
      </c>
      <c r="B48" s="2"/>
      <c r="C48" s="26"/>
    </row>
    <row r="49" spans="1:3" ht="18.95" customHeight="1">
      <c r="A49" s="2" t="s">
        <v>39</v>
      </c>
      <c r="B49" s="2"/>
      <c r="C49" s="25"/>
    </row>
    <row r="50" spans="1:3" ht="18.95" customHeight="1">
      <c r="A50" s="2" t="s">
        <v>40</v>
      </c>
      <c r="B50" s="2" t="s">
        <v>81</v>
      </c>
      <c r="C50" s="29">
        <f>TRUNC(63.8,2)</f>
        <v>63.8</v>
      </c>
    </row>
    <row r="51" spans="1:3" ht="18.95" customHeight="1">
      <c r="A51" s="28" t="s">
        <v>22</v>
      </c>
      <c r="B51" s="2"/>
      <c r="C51" s="27">
        <f>TRUNC((C50)*1*1,2)</f>
        <v>63.8</v>
      </c>
    </row>
    <row r="52" spans="1:3" ht="18.95" customHeight="1">
      <c r="A52" s="2" t="s">
        <v>41</v>
      </c>
      <c r="B52" s="2"/>
      <c r="C52" s="25"/>
    </row>
    <row r="53" spans="1:3" ht="18.95" customHeight="1">
      <c r="A53" s="2" t="s">
        <v>42</v>
      </c>
      <c r="B53" s="2" t="str">
        <f>"①  "&amp;C8&amp;" m"</f>
        <v>①  22.64 m</v>
      </c>
      <c r="C53" s="29">
        <f>TRUNC(C8,2)</f>
        <v>22.64</v>
      </c>
    </row>
    <row r="54" spans="1:3" ht="18.95" customHeight="1">
      <c r="A54" s="28" t="s">
        <v>22</v>
      </c>
      <c r="B54" s="2"/>
      <c r="C54" s="27">
        <f>TRUNC((C53)*1*1,2)</f>
        <v>22.64</v>
      </c>
    </row>
    <row r="55" spans="1:3" ht="18.95" customHeight="1">
      <c r="A55" s="2" t="s">
        <v>99</v>
      </c>
      <c r="B55" s="2"/>
      <c r="C55" s="25"/>
    </row>
    <row r="56" spans="1:3" ht="18.95" customHeight="1">
      <c r="A56" s="2"/>
      <c r="B56" s="2" t="str">
        <f>"①  "&amp;E9&amp;"m x "&amp;"30.6kg/m"</f>
        <v>①  3.983m x 30.6kg/m</v>
      </c>
      <c r="C56" s="31">
        <f>TRUNC(E24*30.6,2)</f>
        <v>121.87</v>
      </c>
    </row>
    <row r="57" spans="1:3" ht="18.95" customHeight="1">
      <c r="A57" s="28" t="s">
        <v>22</v>
      </c>
      <c r="B57" s="2"/>
      <c r="C57" s="26">
        <f>TRUNC((C56)*1*1,2)</f>
        <v>121.87</v>
      </c>
    </row>
    <row r="58" spans="1:3" ht="18.95" customHeight="1">
      <c r="A58" s="2" t="s">
        <v>148</v>
      </c>
      <c r="B58" s="2"/>
      <c r="C58" s="25"/>
    </row>
    <row r="59" spans="1:3" ht="18.95" customHeight="1">
      <c r="A59" s="2"/>
      <c r="B59" s="2" t="str">
        <f>"①  "&amp;E24&amp;"m"</f>
        <v>①  3.983m</v>
      </c>
      <c r="C59" s="29">
        <f>TRUNC(E24,2)</f>
        <v>3.98</v>
      </c>
    </row>
    <row r="60" spans="1:3" ht="18.95" customHeight="1">
      <c r="A60" s="28" t="s">
        <v>22</v>
      </c>
      <c r="B60" s="2"/>
      <c r="C60" s="27">
        <f>TRUNC((C59)*1*1,2)</f>
        <v>3.98</v>
      </c>
    </row>
    <row r="61" spans="1:3" ht="18.95" customHeight="1">
      <c r="A61" s="28"/>
      <c r="B61" s="2"/>
      <c r="C61" s="27"/>
    </row>
    <row r="62" spans="1:3" ht="18.95" customHeight="1">
      <c r="A62" s="44" t="s">
        <v>44</v>
      </c>
      <c r="B62" s="2"/>
      <c r="C62" s="27"/>
    </row>
    <row r="63" spans="1:3" ht="18.95" customHeight="1">
      <c r="A63" s="2" t="s">
        <v>117</v>
      </c>
      <c r="B63" s="2"/>
      <c r="C63" s="27"/>
    </row>
    <row r="64" spans="1:3" ht="18.95" customHeight="1">
      <c r="A64" s="2" t="s">
        <v>118</v>
      </c>
      <c r="B64" s="2"/>
      <c r="C64" s="45">
        <v>18</v>
      </c>
    </row>
    <row r="65" spans="1:4" ht="18.95" customHeight="1">
      <c r="A65" s="2" t="s">
        <v>120</v>
      </c>
      <c r="B65" s="2"/>
      <c r="C65" s="27"/>
    </row>
    <row r="66" spans="1:4" ht="18.95" customHeight="1">
      <c r="A66" s="2" t="s">
        <v>119</v>
      </c>
      <c r="B66" s="2"/>
      <c r="C66" s="45">
        <v>10</v>
      </c>
    </row>
    <row r="67" spans="1:4" ht="18.95" customHeight="1">
      <c r="A67" s="44" t="s">
        <v>45</v>
      </c>
      <c r="B67" s="2"/>
      <c r="C67" s="45"/>
    </row>
    <row r="68" spans="1:4" ht="18.95" customHeight="1">
      <c r="A68" s="2" t="s">
        <v>46</v>
      </c>
      <c r="B68" s="2"/>
      <c r="C68" s="45"/>
    </row>
    <row r="69" spans="1:4" ht="18.95" customHeight="1">
      <c r="A69" s="2" t="s">
        <v>149</v>
      </c>
      <c r="B69" s="2"/>
      <c r="C69" s="45">
        <v>8</v>
      </c>
    </row>
    <row r="70" spans="1:4" ht="18.95" customHeight="1">
      <c r="A70" s="2" t="s">
        <v>139</v>
      </c>
      <c r="B70" s="2"/>
      <c r="C70" s="45"/>
    </row>
    <row r="71" spans="1:4" ht="18.95" customHeight="1">
      <c r="A71" s="2" t="s">
        <v>47</v>
      </c>
      <c r="B71" s="2"/>
      <c r="C71" s="45">
        <v>72</v>
      </c>
      <c r="D71" s="20" t="s">
        <v>121</v>
      </c>
    </row>
    <row r="72" spans="1:4" ht="18.95" customHeight="1">
      <c r="A72" s="2" t="s">
        <v>140</v>
      </c>
      <c r="B72" s="2"/>
      <c r="C72" s="45"/>
    </row>
    <row r="73" spans="1:4" ht="18.95" customHeight="1">
      <c r="A73" s="2" t="s">
        <v>48</v>
      </c>
      <c r="B73" s="2"/>
      <c r="C73" s="45">
        <v>28</v>
      </c>
      <c r="D73" s="20" t="s">
        <v>124</v>
      </c>
    </row>
    <row r="74" spans="1:4" ht="18.95" customHeight="1">
      <c r="A74" s="2" t="s">
        <v>141</v>
      </c>
      <c r="B74" s="2"/>
      <c r="C74" s="45"/>
    </row>
    <row r="75" spans="1:4" ht="18.95" customHeight="1">
      <c r="A75" s="2" t="s">
        <v>49</v>
      </c>
      <c r="B75" s="2"/>
      <c r="C75" s="45">
        <f>(D9+E9+F9+G9)*1000/300</f>
        <v>75.466666666666669</v>
      </c>
    </row>
    <row r="76" spans="1:4" ht="18.95" customHeight="1">
      <c r="A76" s="2" t="s">
        <v>142</v>
      </c>
      <c r="B76" s="2"/>
      <c r="C76" s="45"/>
    </row>
    <row r="77" spans="1:4" ht="18.95" customHeight="1">
      <c r="A77" s="2" t="s">
        <v>126</v>
      </c>
      <c r="B77" s="2"/>
      <c r="C77" s="45">
        <v>1</v>
      </c>
    </row>
    <row r="78" spans="1:4" ht="18.95" customHeight="1">
      <c r="A78" s="2" t="s">
        <v>143</v>
      </c>
      <c r="B78" s="2"/>
      <c r="C78" s="45"/>
    </row>
    <row r="79" spans="1:4" ht="18.95" customHeight="1">
      <c r="A79" s="2"/>
      <c r="B79" s="2"/>
      <c r="C79" s="45">
        <f>((C8+(C64+C66)*2)*2)/0.6</f>
        <v>262.13333333333333</v>
      </c>
    </row>
    <row r="80" spans="1:4" ht="18.95" customHeight="1">
      <c r="A80" s="2"/>
      <c r="B80" s="2"/>
      <c r="C80" s="45"/>
    </row>
    <row r="81" spans="1:3" ht="18.95" customHeight="1">
      <c r="A81" s="58"/>
      <c r="B81" s="58"/>
      <c r="C81" s="75"/>
    </row>
  </sheetData>
  <mergeCells count="5">
    <mergeCell ref="D27:F27"/>
    <mergeCell ref="D30:F30"/>
    <mergeCell ref="D33:F33"/>
    <mergeCell ref="D36:F36"/>
    <mergeCell ref="D45:F45"/>
  </mergeCells>
  <phoneticPr fontId="1" type="noConversion"/>
  <printOptions horizontalCentered="1" verticalCentered="1"/>
  <pageMargins left="0.47244094488188981" right="0.51181102362204722" top="0.59055118110236227" bottom="0.39370078740157483" header="0.51181102362204722" footer="0.51181102362204722"/>
  <pageSetup paperSize="9" scale="68" fitToHeight="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96C86-0AB1-4E49-82C4-B868429733BF}">
  <sheetPr>
    <tabColor rgb="FFFF0000"/>
  </sheetPr>
  <dimension ref="A1:F53"/>
  <sheetViews>
    <sheetView tabSelected="1" view="pageBreakPreview" zoomScaleNormal="100" zoomScaleSheetLayoutView="100" workbookViewId="0">
      <selection activeCell="J8" sqref="J8:J9"/>
    </sheetView>
  </sheetViews>
  <sheetFormatPr defaultRowHeight="11.25"/>
  <cols>
    <col min="1" max="3" width="5.42578125" style="120" customWidth="1"/>
    <col min="4" max="4" width="30.7109375" style="120" customWidth="1"/>
    <col min="5" max="5" width="35" style="120" customWidth="1"/>
    <col min="6" max="6" width="22.140625" style="120" customWidth="1"/>
    <col min="7" max="256" width="9.140625" style="120"/>
    <col min="257" max="259" width="5.42578125" style="120" customWidth="1"/>
    <col min="260" max="260" width="30.7109375" style="120" customWidth="1"/>
    <col min="261" max="261" width="35" style="120" customWidth="1"/>
    <col min="262" max="262" width="22.140625" style="120" customWidth="1"/>
    <col min="263" max="512" width="9.140625" style="120"/>
    <col min="513" max="515" width="5.42578125" style="120" customWidth="1"/>
    <col min="516" max="516" width="30.7109375" style="120" customWidth="1"/>
    <col min="517" max="517" width="35" style="120" customWidth="1"/>
    <col min="518" max="518" width="22.140625" style="120" customWidth="1"/>
    <col min="519" max="768" width="9.140625" style="120"/>
    <col min="769" max="771" width="5.42578125" style="120" customWidth="1"/>
    <col min="772" max="772" width="30.7109375" style="120" customWidth="1"/>
    <col min="773" max="773" width="35" style="120" customWidth="1"/>
    <col min="774" max="774" width="22.140625" style="120" customWidth="1"/>
    <col min="775" max="1024" width="9.140625" style="120"/>
    <col min="1025" max="1027" width="5.42578125" style="120" customWidth="1"/>
    <col min="1028" max="1028" width="30.7109375" style="120" customWidth="1"/>
    <col min="1029" max="1029" width="35" style="120" customWidth="1"/>
    <col min="1030" max="1030" width="22.140625" style="120" customWidth="1"/>
    <col min="1031" max="1280" width="9.140625" style="120"/>
    <col min="1281" max="1283" width="5.42578125" style="120" customWidth="1"/>
    <col min="1284" max="1284" width="30.7109375" style="120" customWidth="1"/>
    <col min="1285" max="1285" width="35" style="120" customWidth="1"/>
    <col min="1286" max="1286" width="22.140625" style="120" customWidth="1"/>
    <col min="1287" max="1536" width="9.140625" style="120"/>
    <col min="1537" max="1539" width="5.42578125" style="120" customWidth="1"/>
    <col min="1540" max="1540" width="30.7109375" style="120" customWidth="1"/>
    <col min="1541" max="1541" width="35" style="120" customWidth="1"/>
    <col min="1542" max="1542" width="22.140625" style="120" customWidth="1"/>
    <col min="1543" max="1792" width="9.140625" style="120"/>
    <col min="1793" max="1795" width="5.42578125" style="120" customWidth="1"/>
    <col min="1796" max="1796" width="30.7109375" style="120" customWidth="1"/>
    <col min="1797" max="1797" width="35" style="120" customWidth="1"/>
    <col min="1798" max="1798" width="22.140625" style="120" customWidth="1"/>
    <col min="1799" max="2048" width="9.140625" style="120"/>
    <col min="2049" max="2051" width="5.42578125" style="120" customWidth="1"/>
    <col min="2052" max="2052" width="30.7109375" style="120" customWidth="1"/>
    <col min="2053" max="2053" width="35" style="120" customWidth="1"/>
    <col min="2054" max="2054" width="22.140625" style="120" customWidth="1"/>
    <col min="2055" max="2304" width="9.140625" style="120"/>
    <col min="2305" max="2307" width="5.42578125" style="120" customWidth="1"/>
    <col min="2308" max="2308" width="30.7109375" style="120" customWidth="1"/>
    <col min="2309" max="2309" width="35" style="120" customWidth="1"/>
    <col min="2310" max="2310" width="22.140625" style="120" customWidth="1"/>
    <col min="2311" max="2560" width="9.140625" style="120"/>
    <col min="2561" max="2563" width="5.42578125" style="120" customWidth="1"/>
    <col min="2564" max="2564" width="30.7109375" style="120" customWidth="1"/>
    <col min="2565" max="2565" width="35" style="120" customWidth="1"/>
    <col min="2566" max="2566" width="22.140625" style="120" customWidth="1"/>
    <col min="2567" max="2816" width="9.140625" style="120"/>
    <col min="2817" max="2819" width="5.42578125" style="120" customWidth="1"/>
    <col min="2820" max="2820" width="30.7109375" style="120" customWidth="1"/>
    <col min="2821" max="2821" width="35" style="120" customWidth="1"/>
    <col min="2822" max="2822" width="22.140625" style="120" customWidth="1"/>
    <col min="2823" max="3072" width="9.140625" style="120"/>
    <col min="3073" max="3075" width="5.42578125" style="120" customWidth="1"/>
    <col min="3076" max="3076" width="30.7109375" style="120" customWidth="1"/>
    <col min="3077" max="3077" width="35" style="120" customWidth="1"/>
    <col min="3078" max="3078" width="22.140625" style="120" customWidth="1"/>
    <col min="3079" max="3328" width="9.140625" style="120"/>
    <col min="3329" max="3331" width="5.42578125" style="120" customWidth="1"/>
    <col min="3332" max="3332" width="30.7109375" style="120" customWidth="1"/>
    <col min="3333" max="3333" width="35" style="120" customWidth="1"/>
    <col min="3334" max="3334" width="22.140625" style="120" customWidth="1"/>
    <col min="3335" max="3584" width="9.140625" style="120"/>
    <col min="3585" max="3587" width="5.42578125" style="120" customWidth="1"/>
    <col min="3588" max="3588" width="30.7109375" style="120" customWidth="1"/>
    <col min="3589" max="3589" width="35" style="120" customWidth="1"/>
    <col min="3590" max="3590" width="22.140625" style="120" customWidth="1"/>
    <col min="3591" max="3840" width="9.140625" style="120"/>
    <col min="3841" max="3843" width="5.42578125" style="120" customWidth="1"/>
    <col min="3844" max="3844" width="30.7109375" style="120" customWidth="1"/>
    <col min="3845" max="3845" width="35" style="120" customWidth="1"/>
    <col min="3846" max="3846" width="22.140625" style="120" customWidth="1"/>
    <col min="3847" max="4096" width="9.140625" style="120"/>
    <col min="4097" max="4099" width="5.42578125" style="120" customWidth="1"/>
    <col min="4100" max="4100" width="30.7109375" style="120" customWidth="1"/>
    <col min="4101" max="4101" width="35" style="120" customWidth="1"/>
    <col min="4102" max="4102" width="22.140625" style="120" customWidth="1"/>
    <col min="4103" max="4352" width="9.140625" style="120"/>
    <col min="4353" max="4355" width="5.42578125" style="120" customWidth="1"/>
    <col min="4356" max="4356" width="30.7109375" style="120" customWidth="1"/>
    <col min="4357" max="4357" width="35" style="120" customWidth="1"/>
    <col min="4358" max="4358" width="22.140625" style="120" customWidth="1"/>
    <col min="4359" max="4608" width="9.140625" style="120"/>
    <col min="4609" max="4611" width="5.42578125" style="120" customWidth="1"/>
    <col min="4612" max="4612" width="30.7109375" style="120" customWidth="1"/>
    <col min="4613" max="4613" width="35" style="120" customWidth="1"/>
    <col min="4614" max="4614" width="22.140625" style="120" customWidth="1"/>
    <col min="4615" max="4864" width="9.140625" style="120"/>
    <col min="4865" max="4867" width="5.42578125" style="120" customWidth="1"/>
    <col min="4868" max="4868" width="30.7109375" style="120" customWidth="1"/>
    <col min="4869" max="4869" width="35" style="120" customWidth="1"/>
    <col min="4870" max="4870" width="22.140625" style="120" customWidth="1"/>
    <col min="4871" max="5120" width="9.140625" style="120"/>
    <col min="5121" max="5123" width="5.42578125" style="120" customWidth="1"/>
    <col min="5124" max="5124" width="30.7109375" style="120" customWidth="1"/>
    <col min="5125" max="5125" width="35" style="120" customWidth="1"/>
    <col min="5126" max="5126" width="22.140625" style="120" customWidth="1"/>
    <col min="5127" max="5376" width="9.140625" style="120"/>
    <col min="5377" max="5379" width="5.42578125" style="120" customWidth="1"/>
    <col min="5380" max="5380" width="30.7109375" style="120" customWidth="1"/>
    <col min="5381" max="5381" width="35" style="120" customWidth="1"/>
    <col min="5382" max="5382" width="22.140625" style="120" customWidth="1"/>
    <col min="5383" max="5632" width="9.140625" style="120"/>
    <col min="5633" max="5635" width="5.42578125" style="120" customWidth="1"/>
    <col min="5636" max="5636" width="30.7109375" style="120" customWidth="1"/>
    <col min="5637" max="5637" width="35" style="120" customWidth="1"/>
    <col min="5638" max="5638" width="22.140625" style="120" customWidth="1"/>
    <col min="5639" max="5888" width="9.140625" style="120"/>
    <col min="5889" max="5891" width="5.42578125" style="120" customWidth="1"/>
    <col min="5892" max="5892" width="30.7109375" style="120" customWidth="1"/>
    <col min="5893" max="5893" width="35" style="120" customWidth="1"/>
    <col min="5894" max="5894" width="22.140625" style="120" customWidth="1"/>
    <col min="5895" max="6144" width="9.140625" style="120"/>
    <col min="6145" max="6147" width="5.42578125" style="120" customWidth="1"/>
    <col min="6148" max="6148" width="30.7109375" style="120" customWidth="1"/>
    <col min="6149" max="6149" width="35" style="120" customWidth="1"/>
    <col min="6150" max="6150" width="22.140625" style="120" customWidth="1"/>
    <col min="6151" max="6400" width="9.140625" style="120"/>
    <col min="6401" max="6403" width="5.42578125" style="120" customWidth="1"/>
    <col min="6404" max="6404" width="30.7109375" style="120" customWidth="1"/>
    <col min="6405" max="6405" width="35" style="120" customWidth="1"/>
    <col min="6406" max="6406" width="22.140625" style="120" customWidth="1"/>
    <col min="6407" max="6656" width="9.140625" style="120"/>
    <col min="6657" max="6659" width="5.42578125" style="120" customWidth="1"/>
    <col min="6660" max="6660" width="30.7109375" style="120" customWidth="1"/>
    <col min="6661" max="6661" width="35" style="120" customWidth="1"/>
    <col min="6662" max="6662" width="22.140625" style="120" customWidth="1"/>
    <col min="6663" max="6912" width="9.140625" style="120"/>
    <col min="6913" max="6915" width="5.42578125" style="120" customWidth="1"/>
    <col min="6916" max="6916" width="30.7109375" style="120" customWidth="1"/>
    <col min="6917" max="6917" width="35" style="120" customWidth="1"/>
    <col min="6918" max="6918" width="22.140625" style="120" customWidth="1"/>
    <col min="6919" max="7168" width="9.140625" style="120"/>
    <col min="7169" max="7171" width="5.42578125" style="120" customWidth="1"/>
    <col min="7172" max="7172" width="30.7109375" style="120" customWidth="1"/>
    <col min="7173" max="7173" width="35" style="120" customWidth="1"/>
    <col min="7174" max="7174" width="22.140625" style="120" customWidth="1"/>
    <col min="7175" max="7424" width="9.140625" style="120"/>
    <col min="7425" max="7427" width="5.42578125" style="120" customWidth="1"/>
    <col min="7428" max="7428" width="30.7109375" style="120" customWidth="1"/>
    <col min="7429" max="7429" width="35" style="120" customWidth="1"/>
    <col min="7430" max="7430" width="22.140625" style="120" customWidth="1"/>
    <col min="7431" max="7680" width="9.140625" style="120"/>
    <col min="7681" max="7683" width="5.42578125" style="120" customWidth="1"/>
    <col min="7684" max="7684" width="30.7109375" style="120" customWidth="1"/>
    <col min="7685" max="7685" width="35" style="120" customWidth="1"/>
    <col min="7686" max="7686" width="22.140625" style="120" customWidth="1"/>
    <col min="7687" max="7936" width="9.140625" style="120"/>
    <col min="7937" max="7939" width="5.42578125" style="120" customWidth="1"/>
    <col min="7940" max="7940" width="30.7109375" style="120" customWidth="1"/>
    <col min="7941" max="7941" width="35" style="120" customWidth="1"/>
    <col min="7942" max="7942" width="22.140625" style="120" customWidth="1"/>
    <col min="7943" max="8192" width="9.140625" style="120"/>
    <col min="8193" max="8195" width="5.42578125" style="120" customWidth="1"/>
    <col min="8196" max="8196" width="30.7109375" style="120" customWidth="1"/>
    <col min="8197" max="8197" width="35" style="120" customWidth="1"/>
    <col min="8198" max="8198" width="22.140625" style="120" customWidth="1"/>
    <col min="8199" max="8448" width="9.140625" style="120"/>
    <col min="8449" max="8451" width="5.42578125" style="120" customWidth="1"/>
    <col min="8452" max="8452" width="30.7109375" style="120" customWidth="1"/>
    <col min="8453" max="8453" width="35" style="120" customWidth="1"/>
    <col min="8454" max="8454" width="22.140625" style="120" customWidth="1"/>
    <col min="8455" max="8704" width="9.140625" style="120"/>
    <col min="8705" max="8707" width="5.42578125" style="120" customWidth="1"/>
    <col min="8708" max="8708" width="30.7109375" style="120" customWidth="1"/>
    <col min="8709" max="8709" width="35" style="120" customWidth="1"/>
    <col min="8710" max="8710" width="22.140625" style="120" customWidth="1"/>
    <col min="8711" max="8960" width="9.140625" style="120"/>
    <col min="8961" max="8963" width="5.42578125" style="120" customWidth="1"/>
    <col min="8964" max="8964" width="30.7109375" style="120" customWidth="1"/>
    <col min="8965" max="8965" width="35" style="120" customWidth="1"/>
    <col min="8966" max="8966" width="22.140625" style="120" customWidth="1"/>
    <col min="8967" max="9216" width="9.140625" style="120"/>
    <col min="9217" max="9219" width="5.42578125" style="120" customWidth="1"/>
    <col min="9220" max="9220" width="30.7109375" style="120" customWidth="1"/>
    <col min="9221" max="9221" width="35" style="120" customWidth="1"/>
    <col min="9222" max="9222" width="22.140625" style="120" customWidth="1"/>
    <col min="9223" max="9472" width="9.140625" style="120"/>
    <col min="9473" max="9475" width="5.42578125" style="120" customWidth="1"/>
    <col min="9476" max="9476" width="30.7109375" style="120" customWidth="1"/>
    <col min="9477" max="9477" width="35" style="120" customWidth="1"/>
    <col min="9478" max="9478" width="22.140625" style="120" customWidth="1"/>
    <col min="9479" max="9728" width="9.140625" style="120"/>
    <col min="9729" max="9731" width="5.42578125" style="120" customWidth="1"/>
    <col min="9732" max="9732" width="30.7109375" style="120" customWidth="1"/>
    <col min="9733" max="9733" width="35" style="120" customWidth="1"/>
    <col min="9734" max="9734" width="22.140625" style="120" customWidth="1"/>
    <col min="9735" max="9984" width="9.140625" style="120"/>
    <col min="9985" max="9987" width="5.42578125" style="120" customWidth="1"/>
    <col min="9988" max="9988" width="30.7109375" style="120" customWidth="1"/>
    <col min="9989" max="9989" width="35" style="120" customWidth="1"/>
    <col min="9990" max="9990" width="22.140625" style="120" customWidth="1"/>
    <col min="9991" max="10240" width="9.140625" style="120"/>
    <col min="10241" max="10243" width="5.42578125" style="120" customWidth="1"/>
    <col min="10244" max="10244" width="30.7109375" style="120" customWidth="1"/>
    <col min="10245" max="10245" width="35" style="120" customWidth="1"/>
    <col min="10246" max="10246" width="22.140625" style="120" customWidth="1"/>
    <col min="10247" max="10496" width="9.140625" style="120"/>
    <col min="10497" max="10499" width="5.42578125" style="120" customWidth="1"/>
    <col min="10500" max="10500" width="30.7109375" style="120" customWidth="1"/>
    <col min="10501" max="10501" width="35" style="120" customWidth="1"/>
    <col min="10502" max="10502" width="22.140625" style="120" customWidth="1"/>
    <col min="10503" max="10752" width="9.140625" style="120"/>
    <col min="10753" max="10755" width="5.42578125" style="120" customWidth="1"/>
    <col min="10756" max="10756" width="30.7109375" style="120" customWidth="1"/>
    <col min="10757" max="10757" width="35" style="120" customWidth="1"/>
    <col min="10758" max="10758" width="22.140625" style="120" customWidth="1"/>
    <col min="10759" max="11008" width="9.140625" style="120"/>
    <col min="11009" max="11011" width="5.42578125" style="120" customWidth="1"/>
    <col min="11012" max="11012" width="30.7109375" style="120" customWidth="1"/>
    <col min="11013" max="11013" width="35" style="120" customWidth="1"/>
    <col min="11014" max="11014" width="22.140625" style="120" customWidth="1"/>
    <col min="11015" max="11264" width="9.140625" style="120"/>
    <col min="11265" max="11267" width="5.42578125" style="120" customWidth="1"/>
    <col min="11268" max="11268" width="30.7109375" style="120" customWidth="1"/>
    <col min="11269" max="11269" width="35" style="120" customWidth="1"/>
    <col min="11270" max="11270" width="22.140625" style="120" customWidth="1"/>
    <col min="11271" max="11520" width="9.140625" style="120"/>
    <col min="11521" max="11523" width="5.42578125" style="120" customWidth="1"/>
    <col min="11524" max="11524" width="30.7109375" style="120" customWidth="1"/>
    <col min="11525" max="11525" width="35" style="120" customWidth="1"/>
    <col min="11526" max="11526" width="22.140625" style="120" customWidth="1"/>
    <col min="11527" max="11776" width="9.140625" style="120"/>
    <col min="11777" max="11779" width="5.42578125" style="120" customWidth="1"/>
    <col min="11780" max="11780" width="30.7109375" style="120" customWidth="1"/>
    <col min="11781" max="11781" width="35" style="120" customWidth="1"/>
    <col min="11782" max="11782" width="22.140625" style="120" customWidth="1"/>
    <col min="11783" max="12032" width="9.140625" style="120"/>
    <col min="12033" max="12035" width="5.42578125" style="120" customWidth="1"/>
    <col min="12036" max="12036" width="30.7109375" style="120" customWidth="1"/>
    <col min="12037" max="12037" width="35" style="120" customWidth="1"/>
    <col min="12038" max="12038" width="22.140625" style="120" customWidth="1"/>
    <col min="12039" max="12288" width="9.140625" style="120"/>
    <col min="12289" max="12291" width="5.42578125" style="120" customWidth="1"/>
    <col min="12292" max="12292" width="30.7109375" style="120" customWidth="1"/>
    <col min="12293" max="12293" width="35" style="120" customWidth="1"/>
    <col min="12294" max="12294" width="22.140625" style="120" customWidth="1"/>
    <col min="12295" max="12544" width="9.140625" style="120"/>
    <col min="12545" max="12547" width="5.42578125" style="120" customWidth="1"/>
    <col min="12548" max="12548" width="30.7109375" style="120" customWidth="1"/>
    <col min="12549" max="12549" width="35" style="120" customWidth="1"/>
    <col min="12550" max="12550" width="22.140625" style="120" customWidth="1"/>
    <col min="12551" max="12800" width="9.140625" style="120"/>
    <col min="12801" max="12803" width="5.42578125" style="120" customWidth="1"/>
    <col min="12804" max="12804" width="30.7109375" style="120" customWidth="1"/>
    <col min="12805" max="12805" width="35" style="120" customWidth="1"/>
    <col min="12806" max="12806" width="22.140625" style="120" customWidth="1"/>
    <col min="12807" max="13056" width="9.140625" style="120"/>
    <col min="13057" max="13059" width="5.42578125" style="120" customWidth="1"/>
    <col min="13060" max="13060" width="30.7109375" style="120" customWidth="1"/>
    <col min="13061" max="13061" width="35" style="120" customWidth="1"/>
    <col min="13062" max="13062" width="22.140625" style="120" customWidth="1"/>
    <col min="13063" max="13312" width="9.140625" style="120"/>
    <col min="13313" max="13315" width="5.42578125" style="120" customWidth="1"/>
    <col min="13316" max="13316" width="30.7109375" style="120" customWidth="1"/>
    <col min="13317" max="13317" width="35" style="120" customWidth="1"/>
    <col min="13318" max="13318" width="22.140625" style="120" customWidth="1"/>
    <col min="13319" max="13568" width="9.140625" style="120"/>
    <col min="13569" max="13571" width="5.42578125" style="120" customWidth="1"/>
    <col min="13572" max="13572" width="30.7109375" style="120" customWidth="1"/>
    <col min="13573" max="13573" width="35" style="120" customWidth="1"/>
    <col min="13574" max="13574" width="22.140625" style="120" customWidth="1"/>
    <col min="13575" max="13824" width="9.140625" style="120"/>
    <col min="13825" max="13827" width="5.42578125" style="120" customWidth="1"/>
    <col min="13828" max="13828" width="30.7109375" style="120" customWidth="1"/>
    <col min="13829" max="13829" width="35" style="120" customWidth="1"/>
    <col min="13830" max="13830" width="22.140625" style="120" customWidth="1"/>
    <col min="13831" max="14080" width="9.140625" style="120"/>
    <col min="14081" max="14083" width="5.42578125" style="120" customWidth="1"/>
    <col min="14084" max="14084" width="30.7109375" style="120" customWidth="1"/>
    <col min="14085" max="14085" width="35" style="120" customWidth="1"/>
    <col min="14086" max="14086" width="22.140625" style="120" customWidth="1"/>
    <col min="14087" max="14336" width="9.140625" style="120"/>
    <col min="14337" max="14339" width="5.42578125" style="120" customWidth="1"/>
    <col min="14340" max="14340" width="30.7109375" style="120" customWidth="1"/>
    <col min="14341" max="14341" width="35" style="120" customWidth="1"/>
    <col min="14342" max="14342" width="22.140625" style="120" customWidth="1"/>
    <col min="14343" max="14592" width="9.140625" style="120"/>
    <col min="14593" max="14595" width="5.42578125" style="120" customWidth="1"/>
    <col min="14596" max="14596" width="30.7109375" style="120" customWidth="1"/>
    <col min="14597" max="14597" width="35" style="120" customWidth="1"/>
    <col min="14598" max="14598" width="22.140625" style="120" customWidth="1"/>
    <col min="14599" max="14848" width="9.140625" style="120"/>
    <col min="14849" max="14851" width="5.42578125" style="120" customWidth="1"/>
    <col min="14852" max="14852" width="30.7109375" style="120" customWidth="1"/>
    <col min="14853" max="14853" width="35" style="120" customWidth="1"/>
    <col min="14854" max="14854" width="22.140625" style="120" customWidth="1"/>
    <col min="14855" max="15104" width="9.140625" style="120"/>
    <col min="15105" max="15107" width="5.42578125" style="120" customWidth="1"/>
    <col min="15108" max="15108" width="30.7109375" style="120" customWidth="1"/>
    <col min="15109" max="15109" width="35" style="120" customWidth="1"/>
    <col min="15110" max="15110" width="22.140625" style="120" customWidth="1"/>
    <col min="15111" max="15360" width="9.140625" style="120"/>
    <col min="15361" max="15363" width="5.42578125" style="120" customWidth="1"/>
    <col min="15364" max="15364" width="30.7109375" style="120" customWidth="1"/>
    <col min="15365" max="15365" width="35" style="120" customWidth="1"/>
    <col min="15366" max="15366" width="22.140625" style="120" customWidth="1"/>
    <col min="15367" max="15616" width="9.140625" style="120"/>
    <col min="15617" max="15619" width="5.42578125" style="120" customWidth="1"/>
    <col min="15620" max="15620" width="30.7109375" style="120" customWidth="1"/>
    <col min="15621" max="15621" width="35" style="120" customWidth="1"/>
    <col min="15622" max="15622" width="22.140625" style="120" customWidth="1"/>
    <col min="15623" max="15872" width="9.140625" style="120"/>
    <col min="15873" max="15875" width="5.42578125" style="120" customWidth="1"/>
    <col min="15876" max="15876" width="30.7109375" style="120" customWidth="1"/>
    <col min="15877" max="15877" width="35" style="120" customWidth="1"/>
    <col min="15878" max="15878" width="22.140625" style="120" customWidth="1"/>
    <col min="15879" max="16128" width="9.140625" style="120"/>
    <col min="16129" max="16131" width="5.42578125" style="120" customWidth="1"/>
    <col min="16132" max="16132" width="30.7109375" style="120" customWidth="1"/>
    <col min="16133" max="16133" width="35" style="120" customWidth="1"/>
    <col min="16134" max="16134" width="22.140625" style="120" customWidth="1"/>
    <col min="16135" max="16384" width="9.140625" style="120"/>
  </cols>
  <sheetData>
    <row r="1" spans="1:6" ht="35.1" customHeight="1">
      <c r="A1" s="161" t="s">
        <v>345</v>
      </c>
      <c r="B1" s="161"/>
      <c r="C1" s="161"/>
      <c r="D1" s="161"/>
      <c r="E1" s="161"/>
      <c r="F1" s="161"/>
    </row>
    <row r="2" spans="1:6" ht="24.95" customHeight="1" thickBot="1">
      <c r="A2" s="162" t="s">
        <v>281</v>
      </c>
      <c r="B2" s="162"/>
      <c r="C2" s="162"/>
      <c r="D2" s="162"/>
      <c r="E2" s="162"/>
      <c r="F2" s="162"/>
    </row>
    <row r="3" spans="1:6" ht="27" customHeight="1" thickBot="1">
      <c r="A3" s="163" t="s">
        <v>282</v>
      </c>
      <c r="B3" s="164"/>
      <c r="C3" s="164"/>
      <c r="D3" s="164"/>
      <c r="E3" s="121" t="s">
        <v>283</v>
      </c>
      <c r="F3" s="122" t="s">
        <v>284</v>
      </c>
    </row>
    <row r="4" spans="1:6" ht="27" customHeight="1" thickTop="1">
      <c r="A4" s="165" t="s">
        <v>285</v>
      </c>
      <c r="B4" s="169" t="s">
        <v>286</v>
      </c>
      <c r="C4" s="123" t="s">
        <v>287</v>
      </c>
      <c r="D4" s="124" t="s">
        <v>288</v>
      </c>
      <c r="E4" s="125"/>
      <c r="F4" s="126">
        <f>내역서!J8</f>
        <v>0</v>
      </c>
    </row>
    <row r="5" spans="1:6" ht="27" customHeight="1">
      <c r="A5" s="166"/>
      <c r="B5" s="170"/>
      <c r="C5" s="127" t="s">
        <v>289</v>
      </c>
      <c r="D5" s="128" t="s">
        <v>290</v>
      </c>
      <c r="E5" s="129"/>
      <c r="F5" s="130">
        <f>내역서!H8</f>
        <v>0</v>
      </c>
    </row>
    <row r="6" spans="1:6" ht="27" customHeight="1">
      <c r="A6" s="166"/>
      <c r="B6" s="170"/>
      <c r="C6" s="127" t="s">
        <v>291</v>
      </c>
      <c r="D6" s="128" t="s">
        <v>292</v>
      </c>
      <c r="E6" s="129"/>
      <c r="F6" s="130">
        <f>내역서!F8</f>
        <v>0</v>
      </c>
    </row>
    <row r="7" spans="1:6" ht="27" customHeight="1">
      <c r="A7" s="166"/>
      <c r="B7" s="170"/>
      <c r="C7" s="127" t="s">
        <v>293</v>
      </c>
      <c r="D7" s="128" t="s">
        <v>294</v>
      </c>
      <c r="E7" s="129"/>
      <c r="F7" s="131"/>
    </row>
    <row r="8" spans="1:6" ht="27" customHeight="1">
      <c r="A8" s="166"/>
      <c r="B8" s="170"/>
      <c r="C8" s="127" t="s">
        <v>295</v>
      </c>
      <c r="D8" s="128" t="s">
        <v>296</v>
      </c>
      <c r="E8" s="129"/>
      <c r="F8" s="131"/>
    </row>
    <row r="9" spans="1:6" ht="27" customHeight="1">
      <c r="A9" s="166"/>
      <c r="B9" s="170"/>
      <c r="C9" s="127" t="s">
        <v>297</v>
      </c>
      <c r="D9" s="128" t="s">
        <v>298</v>
      </c>
      <c r="E9" s="129"/>
      <c r="F9" s="131"/>
    </row>
    <row r="10" spans="1:6" ht="27" customHeight="1">
      <c r="A10" s="166"/>
      <c r="B10" s="170"/>
      <c r="C10" s="132" t="s">
        <v>299</v>
      </c>
      <c r="D10" s="133" t="s">
        <v>300</v>
      </c>
      <c r="E10" s="134" t="s">
        <v>301</v>
      </c>
      <c r="F10" s="135">
        <f>SUM(F4:F9)</f>
        <v>0</v>
      </c>
    </row>
    <row r="11" spans="1:6" ht="27" customHeight="1">
      <c r="A11" s="166"/>
      <c r="B11" s="170"/>
      <c r="C11" s="127" t="s">
        <v>302</v>
      </c>
      <c r="D11" s="128" t="s">
        <v>303</v>
      </c>
      <c r="E11" s="129"/>
      <c r="F11" s="130"/>
    </row>
    <row r="12" spans="1:6" ht="27" customHeight="1">
      <c r="A12" s="166"/>
      <c r="B12" s="170"/>
      <c r="C12" s="127" t="s">
        <v>304</v>
      </c>
      <c r="D12" s="128" t="s">
        <v>305</v>
      </c>
      <c r="E12" s="129"/>
      <c r="F12" s="130"/>
    </row>
    <row r="13" spans="1:6" ht="27" customHeight="1">
      <c r="A13" s="166"/>
      <c r="B13" s="170"/>
      <c r="C13" s="127" t="s">
        <v>306</v>
      </c>
      <c r="D13" s="128" t="s">
        <v>311</v>
      </c>
      <c r="E13" s="129"/>
      <c r="F13" s="130"/>
    </row>
    <row r="14" spans="1:6" ht="27" customHeight="1">
      <c r="A14" s="166"/>
      <c r="B14" s="170"/>
      <c r="C14" s="127" t="s">
        <v>308</v>
      </c>
      <c r="D14" s="128" t="s">
        <v>315</v>
      </c>
      <c r="E14" s="129"/>
      <c r="F14" s="130"/>
    </row>
    <row r="15" spans="1:6" ht="27" customHeight="1">
      <c r="A15" s="166"/>
      <c r="B15" s="170"/>
      <c r="C15" s="127" t="s">
        <v>310</v>
      </c>
      <c r="D15" s="128" t="s">
        <v>317</v>
      </c>
      <c r="E15" s="129"/>
      <c r="F15" s="130"/>
    </row>
    <row r="16" spans="1:6" ht="27" customHeight="1">
      <c r="A16" s="166"/>
      <c r="B16" s="170"/>
      <c r="C16" s="127" t="s">
        <v>312</v>
      </c>
      <c r="D16" s="136" t="s">
        <v>319</v>
      </c>
      <c r="E16" s="129"/>
      <c r="F16" s="130"/>
    </row>
    <row r="17" spans="1:6" ht="27" customHeight="1">
      <c r="A17" s="166"/>
      <c r="B17" s="170"/>
      <c r="C17" s="127" t="s">
        <v>314</v>
      </c>
      <c r="D17" s="128" t="s">
        <v>309</v>
      </c>
      <c r="E17" s="129"/>
      <c r="F17" s="130"/>
    </row>
    <row r="18" spans="1:6" ht="27" customHeight="1">
      <c r="A18" s="166"/>
      <c r="B18" s="170"/>
      <c r="C18" s="127" t="s">
        <v>316</v>
      </c>
      <c r="D18" s="136" t="s">
        <v>321</v>
      </c>
      <c r="E18" s="129"/>
      <c r="F18" s="130"/>
    </row>
    <row r="19" spans="1:6" ht="27" customHeight="1">
      <c r="A19" s="166"/>
      <c r="B19" s="170"/>
      <c r="C19" s="127" t="s">
        <v>318</v>
      </c>
      <c r="D19" s="128" t="s">
        <v>307</v>
      </c>
      <c r="E19" s="129"/>
      <c r="F19" s="130"/>
    </row>
    <row r="20" spans="1:6" ht="27" customHeight="1">
      <c r="A20" s="166"/>
      <c r="B20" s="170"/>
      <c r="C20" s="127" t="s">
        <v>320</v>
      </c>
      <c r="D20" s="136" t="s">
        <v>323</v>
      </c>
      <c r="E20" s="129"/>
      <c r="F20" s="130"/>
    </row>
    <row r="21" spans="1:6" ht="27" customHeight="1">
      <c r="A21" s="166"/>
      <c r="B21" s="170"/>
      <c r="C21" s="127" t="s">
        <v>322</v>
      </c>
      <c r="D21" s="136" t="s">
        <v>325</v>
      </c>
      <c r="E21" s="129"/>
      <c r="F21" s="130"/>
    </row>
    <row r="22" spans="1:6" ht="27" customHeight="1">
      <c r="A22" s="166"/>
      <c r="B22" s="170"/>
      <c r="C22" s="127" t="s">
        <v>324</v>
      </c>
      <c r="D22" s="128" t="s">
        <v>313</v>
      </c>
      <c r="E22" s="129"/>
      <c r="F22" s="130"/>
    </row>
    <row r="23" spans="1:6" ht="27" customHeight="1">
      <c r="A23" s="166"/>
      <c r="B23" s="170"/>
      <c r="C23" s="132" t="s">
        <v>326</v>
      </c>
      <c r="D23" s="133" t="s">
        <v>327</v>
      </c>
      <c r="E23" s="134" t="s">
        <v>328</v>
      </c>
      <c r="F23" s="135"/>
    </row>
    <row r="24" spans="1:6" ht="27" customHeight="1">
      <c r="A24" s="166"/>
      <c r="B24" s="137" t="s">
        <v>329</v>
      </c>
      <c r="C24" s="171" t="s">
        <v>330</v>
      </c>
      <c r="D24" s="172"/>
      <c r="E24" s="129"/>
      <c r="F24" s="130"/>
    </row>
    <row r="25" spans="1:6" ht="27" customHeight="1">
      <c r="A25" s="166"/>
      <c r="B25" s="137" t="s">
        <v>331</v>
      </c>
      <c r="C25" s="171" t="s">
        <v>332</v>
      </c>
      <c r="D25" s="172"/>
      <c r="E25" s="129"/>
      <c r="F25" s="130"/>
    </row>
    <row r="26" spans="1:6" ht="27" customHeight="1">
      <c r="A26" s="167"/>
      <c r="B26" s="138" t="s">
        <v>333</v>
      </c>
      <c r="C26" s="157" t="s">
        <v>334</v>
      </c>
      <c r="D26" s="158"/>
      <c r="E26" s="134" t="s">
        <v>342</v>
      </c>
      <c r="F26" s="139">
        <f>SUM(F23:F25)</f>
        <v>0</v>
      </c>
    </row>
    <row r="27" spans="1:6" ht="27" customHeight="1">
      <c r="A27" s="167"/>
      <c r="B27" s="138" t="s">
        <v>335</v>
      </c>
      <c r="C27" s="157" t="s">
        <v>336</v>
      </c>
      <c r="D27" s="158"/>
      <c r="E27" s="134" t="s">
        <v>343</v>
      </c>
      <c r="F27" s="139">
        <f>F26*0.1</f>
        <v>0</v>
      </c>
    </row>
    <row r="28" spans="1:6" ht="27" customHeight="1" thickBot="1">
      <c r="A28" s="168"/>
      <c r="B28" s="140" t="s">
        <v>337</v>
      </c>
      <c r="C28" s="159" t="s">
        <v>338</v>
      </c>
      <c r="D28" s="160"/>
      <c r="E28" s="141" t="s">
        <v>339</v>
      </c>
      <c r="F28" s="142">
        <f>F26+F27</f>
        <v>0</v>
      </c>
    </row>
    <row r="29" spans="1:6" ht="30" customHeight="1"/>
    <row r="30" spans="1:6" ht="30" customHeight="1"/>
    <row r="31" spans="1:6" ht="30" customHeight="1"/>
    <row r="32" spans="1:6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</sheetData>
  <mergeCells count="10">
    <mergeCell ref="C27:D27"/>
    <mergeCell ref="C28:D28"/>
    <mergeCell ref="A1:F1"/>
    <mergeCell ref="A2:F2"/>
    <mergeCell ref="A3:D3"/>
    <mergeCell ref="A4:A28"/>
    <mergeCell ref="B4:B23"/>
    <mergeCell ref="C24:D24"/>
    <mergeCell ref="C25:D25"/>
    <mergeCell ref="C26:D26"/>
  </mergeCells>
  <phoneticPr fontId="1" type="noConversion"/>
  <pageMargins left="0.7" right="0.7" top="0.75" bottom="0.75" header="0.3" footer="0.3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FF0000"/>
  </sheetPr>
  <dimension ref="A1:M1418"/>
  <sheetViews>
    <sheetView view="pageBreakPreview" topLeftCell="A28" zoomScaleNormal="100" zoomScaleSheetLayoutView="100" workbookViewId="0">
      <selection activeCell="G130" sqref="G130"/>
    </sheetView>
  </sheetViews>
  <sheetFormatPr defaultColWidth="10.28515625" defaultRowHeight="19.149999999999999" customHeight="1"/>
  <cols>
    <col min="1" max="1" width="31.85546875" style="82" customWidth="1"/>
    <col min="2" max="2" width="19.42578125" style="82" customWidth="1"/>
    <col min="3" max="3" width="12" style="83" customWidth="1"/>
    <col min="4" max="4" width="6" style="82" customWidth="1"/>
    <col min="5" max="5" width="11.140625" style="84" bestFit="1" customWidth="1"/>
    <col min="6" max="6" width="12.7109375" style="84" customWidth="1"/>
    <col min="7" max="7" width="11.140625" style="84" customWidth="1"/>
    <col min="8" max="8" width="12.7109375" style="84" customWidth="1"/>
    <col min="9" max="9" width="11.140625" style="84" customWidth="1"/>
    <col min="10" max="10" width="12.7109375" style="84" customWidth="1"/>
    <col min="11" max="11" width="11.140625" style="84" customWidth="1"/>
    <col min="12" max="12" width="15.5703125" style="84" customWidth="1"/>
    <col min="13" max="13" width="8.42578125" style="85" customWidth="1"/>
    <col min="14" max="14" width="17.42578125" style="81" bestFit="1" customWidth="1"/>
    <col min="15" max="15" width="10.28515625" style="81"/>
    <col min="16" max="16" width="14.5703125" style="81" bestFit="1" customWidth="1"/>
    <col min="17" max="16384" width="10.28515625" style="81"/>
  </cols>
  <sheetData>
    <row r="1" spans="1:13" s="77" customFormat="1" ht="19.149999999999999" customHeight="1">
      <c r="A1" s="175" t="s">
        <v>6</v>
      </c>
      <c r="B1" s="175" t="s">
        <v>3</v>
      </c>
      <c r="C1" s="176" t="s">
        <v>7</v>
      </c>
      <c r="D1" s="175" t="s">
        <v>4</v>
      </c>
      <c r="E1" s="147" t="s">
        <v>8</v>
      </c>
      <c r="F1" s="147"/>
      <c r="G1" s="147" t="s">
        <v>9</v>
      </c>
      <c r="H1" s="147"/>
      <c r="I1" s="147" t="s">
        <v>10</v>
      </c>
      <c r="J1" s="147"/>
      <c r="K1" s="147" t="s">
        <v>11</v>
      </c>
      <c r="L1" s="147"/>
      <c r="M1" s="173" t="s">
        <v>12</v>
      </c>
    </row>
    <row r="2" spans="1:13" s="77" customFormat="1" ht="19.149999999999999" customHeight="1">
      <c r="A2" s="174"/>
      <c r="B2" s="174"/>
      <c r="C2" s="174"/>
      <c r="D2" s="174"/>
      <c r="E2" s="148" t="s">
        <v>5</v>
      </c>
      <c r="F2" s="148" t="s">
        <v>13</v>
      </c>
      <c r="G2" s="148" t="s">
        <v>14</v>
      </c>
      <c r="H2" s="148" t="s">
        <v>13</v>
      </c>
      <c r="I2" s="148" t="s">
        <v>5</v>
      </c>
      <c r="J2" s="148" t="s">
        <v>15</v>
      </c>
      <c r="K2" s="148" t="s">
        <v>5</v>
      </c>
      <c r="L2" s="148" t="s">
        <v>15</v>
      </c>
      <c r="M2" s="174"/>
    </row>
    <row r="3" spans="1:13" s="77" customFormat="1" ht="19.149999999999999" customHeight="1">
      <c r="A3" s="86" t="s">
        <v>340</v>
      </c>
      <c r="B3" s="86"/>
      <c r="C3" s="86"/>
      <c r="D3" s="87"/>
      <c r="E3" s="86"/>
      <c r="F3" s="86"/>
      <c r="G3" s="86"/>
      <c r="H3" s="86"/>
      <c r="I3" s="86"/>
      <c r="J3" s="86"/>
      <c r="K3" s="86"/>
      <c r="L3" s="86"/>
      <c r="M3" s="86"/>
    </row>
    <row r="4" spans="1:13" s="77" customFormat="1" ht="19.149999999999999" customHeight="1">
      <c r="A4" s="86" t="s">
        <v>223</v>
      </c>
      <c r="B4" s="86"/>
      <c r="C4" s="86">
        <v>1</v>
      </c>
      <c r="D4" s="87" t="s">
        <v>207</v>
      </c>
      <c r="E4" s="88"/>
      <c r="F4" s="113"/>
      <c r="G4" s="113"/>
      <c r="H4" s="113"/>
      <c r="I4" s="113"/>
      <c r="J4" s="113"/>
      <c r="K4" s="113"/>
      <c r="L4" s="113"/>
      <c r="M4" s="86"/>
    </row>
    <row r="5" spans="1:13" s="77" customFormat="1" ht="19.149999999999999" customHeight="1">
      <c r="A5" s="86" t="s">
        <v>224</v>
      </c>
      <c r="B5" s="86"/>
      <c r="C5" s="86">
        <v>1</v>
      </c>
      <c r="D5" s="87" t="s">
        <v>207</v>
      </c>
      <c r="E5" s="88"/>
      <c r="F5" s="113"/>
      <c r="G5" s="113"/>
      <c r="H5" s="113"/>
      <c r="I5" s="113"/>
      <c r="J5" s="113"/>
      <c r="K5" s="113"/>
      <c r="L5" s="113"/>
      <c r="M5" s="86"/>
    </row>
    <row r="6" spans="1:13" s="77" customFormat="1" ht="19.149999999999999" customHeight="1">
      <c r="A6" s="86" t="s">
        <v>225</v>
      </c>
      <c r="B6" s="86"/>
      <c r="C6" s="86">
        <v>1</v>
      </c>
      <c r="D6" s="87" t="s">
        <v>207</v>
      </c>
      <c r="E6" s="88"/>
      <c r="F6" s="113"/>
      <c r="G6" s="113"/>
      <c r="H6" s="113"/>
      <c r="I6" s="113"/>
      <c r="J6" s="113"/>
      <c r="K6" s="113"/>
      <c r="L6" s="113"/>
      <c r="M6" s="86"/>
    </row>
    <row r="7" spans="1:13" s="77" customFormat="1" ht="19.149999999999999" customHeight="1">
      <c r="A7" s="86" t="s">
        <v>344</v>
      </c>
      <c r="B7" s="86"/>
      <c r="C7" s="86">
        <v>1</v>
      </c>
      <c r="D7" s="87" t="s">
        <v>161</v>
      </c>
      <c r="E7" s="88"/>
      <c r="F7" s="113"/>
      <c r="G7" s="113"/>
      <c r="H7" s="113"/>
      <c r="I7" s="113"/>
      <c r="J7" s="113"/>
      <c r="K7" s="113"/>
      <c r="L7" s="113"/>
      <c r="M7" s="86"/>
    </row>
    <row r="8" spans="1:13" s="77" customFormat="1" ht="19.149999999999999" customHeight="1">
      <c r="A8" s="143" t="s">
        <v>341</v>
      </c>
      <c r="B8" s="144"/>
      <c r="C8" s="144"/>
      <c r="D8" s="143"/>
      <c r="E8" s="145"/>
      <c r="F8" s="146">
        <f>SUM(F4:F7)</f>
        <v>0</v>
      </c>
      <c r="G8" s="146"/>
      <c r="H8" s="146">
        <f>SUM(H4:H7)</f>
        <v>0</v>
      </c>
      <c r="I8" s="146"/>
      <c r="J8" s="146">
        <f>SUM(J4:J7)</f>
        <v>0</v>
      </c>
      <c r="K8" s="146"/>
      <c r="L8" s="146">
        <f>SUM(L4:L7)</f>
        <v>0</v>
      </c>
      <c r="M8" s="144"/>
    </row>
    <row r="9" spans="1:13" s="77" customFormat="1" ht="19.149999999999999" customHeight="1">
      <c r="A9" s="86"/>
      <c r="B9" s="86"/>
      <c r="C9" s="86"/>
      <c r="D9" s="87"/>
      <c r="E9" s="88"/>
      <c r="F9" s="88"/>
      <c r="G9" s="88"/>
      <c r="H9" s="88"/>
      <c r="I9" s="88"/>
      <c r="J9" s="88"/>
      <c r="K9" s="88"/>
      <c r="L9" s="113"/>
      <c r="M9" s="86"/>
    </row>
    <row r="10" spans="1:13" s="77" customFormat="1" ht="19.149999999999999" customHeight="1">
      <c r="A10" s="86"/>
      <c r="B10" s="86"/>
      <c r="C10" s="86"/>
      <c r="D10" s="87"/>
      <c r="E10" s="113"/>
      <c r="F10" s="113"/>
      <c r="G10" s="113"/>
      <c r="H10" s="113"/>
      <c r="I10" s="113"/>
      <c r="J10" s="113"/>
      <c r="K10" s="113"/>
      <c r="L10" s="113"/>
      <c r="M10" s="86"/>
    </row>
    <row r="11" spans="1:13" s="77" customFormat="1" ht="19.149999999999999" customHeight="1">
      <c r="A11" s="86"/>
      <c r="B11" s="86"/>
      <c r="C11" s="86"/>
      <c r="D11" s="87"/>
      <c r="E11" s="113"/>
      <c r="F11" s="113"/>
      <c r="G11" s="113"/>
      <c r="H11" s="113"/>
      <c r="I11" s="113"/>
      <c r="J11" s="113"/>
      <c r="K11" s="113"/>
      <c r="L11" s="113"/>
      <c r="M11" s="86"/>
    </row>
    <row r="12" spans="1:13" s="77" customFormat="1" ht="19.149999999999999" customHeight="1">
      <c r="A12" s="86"/>
      <c r="B12" s="86"/>
      <c r="C12" s="86"/>
      <c r="D12" s="87"/>
      <c r="E12" s="113"/>
      <c r="F12" s="113"/>
      <c r="G12" s="113"/>
      <c r="H12" s="113"/>
      <c r="I12" s="113"/>
      <c r="J12" s="113"/>
      <c r="K12" s="113"/>
      <c r="L12" s="113"/>
      <c r="M12" s="86"/>
    </row>
    <row r="13" spans="1:13" s="77" customFormat="1" ht="19.149999999999999" customHeight="1">
      <c r="A13" s="86"/>
      <c r="B13" s="86"/>
      <c r="C13" s="86"/>
      <c r="D13" s="87"/>
      <c r="E13" s="113"/>
      <c r="F13" s="113"/>
      <c r="G13" s="113"/>
      <c r="H13" s="113"/>
      <c r="I13" s="113"/>
      <c r="J13" s="113"/>
      <c r="K13" s="113"/>
      <c r="L13" s="113"/>
      <c r="M13" s="86"/>
    </row>
    <row r="14" spans="1:13" s="77" customFormat="1" ht="19.149999999999999" customHeight="1">
      <c r="A14" s="86"/>
      <c r="B14" s="86"/>
      <c r="C14" s="86"/>
      <c r="D14" s="87"/>
      <c r="E14" s="113"/>
      <c r="F14" s="113"/>
      <c r="G14" s="113"/>
      <c r="H14" s="113"/>
      <c r="I14" s="113"/>
      <c r="J14" s="113"/>
      <c r="K14" s="113"/>
      <c r="L14" s="113"/>
      <c r="M14" s="86"/>
    </row>
    <row r="15" spans="1:13" s="77" customFormat="1" ht="19.149999999999999" customHeight="1">
      <c r="A15" s="86"/>
      <c r="B15" s="86"/>
      <c r="C15" s="86"/>
      <c r="D15" s="87"/>
      <c r="E15" s="113"/>
      <c r="F15" s="113"/>
      <c r="G15" s="113"/>
      <c r="H15" s="113"/>
      <c r="I15" s="113"/>
      <c r="J15" s="113"/>
      <c r="K15" s="113"/>
      <c r="L15" s="113"/>
      <c r="M15" s="86"/>
    </row>
    <row r="16" spans="1:13" s="77" customFormat="1" ht="19.149999999999999" customHeight="1">
      <c r="A16" s="86"/>
      <c r="B16" s="90"/>
      <c r="C16" s="86"/>
      <c r="D16" s="87"/>
      <c r="E16" s="113"/>
      <c r="F16" s="113"/>
      <c r="G16" s="113"/>
      <c r="H16" s="113"/>
      <c r="I16" s="113"/>
      <c r="J16" s="113"/>
      <c r="K16" s="113"/>
      <c r="L16" s="113"/>
      <c r="M16" s="86"/>
    </row>
    <row r="17" spans="1:13" s="77" customFormat="1" ht="19.149999999999999" customHeight="1">
      <c r="A17" s="86"/>
      <c r="B17" s="86"/>
      <c r="C17" s="86"/>
      <c r="D17" s="87"/>
      <c r="E17" s="113"/>
      <c r="F17" s="113"/>
      <c r="G17" s="113"/>
      <c r="H17" s="113"/>
      <c r="I17" s="113"/>
      <c r="J17" s="113"/>
      <c r="K17" s="113"/>
      <c r="L17" s="113"/>
      <c r="M17" s="86"/>
    </row>
    <row r="18" spans="1:13" s="77" customFormat="1" ht="19.149999999999999" customHeight="1">
      <c r="A18" s="86"/>
      <c r="B18" s="90"/>
      <c r="C18" s="86"/>
      <c r="D18" s="87"/>
      <c r="E18" s="113"/>
      <c r="F18" s="113"/>
      <c r="G18" s="113"/>
      <c r="H18" s="113"/>
      <c r="I18" s="113"/>
      <c r="J18" s="113"/>
      <c r="K18" s="113"/>
      <c r="L18" s="113"/>
      <c r="M18" s="86"/>
    </row>
    <row r="19" spans="1:13" s="77" customFormat="1" ht="19.149999999999999" customHeight="1">
      <c r="A19" s="86"/>
      <c r="B19" s="90"/>
      <c r="C19" s="86"/>
      <c r="D19" s="87"/>
      <c r="E19" s="113"/>
      <c r="F19" s="113"/>
      <c r="G19" s="113"/>
      <c r="H19" s="113"/>
      <c r="I19" s="113"/>
      <c r="J19" s="113"/>
      <c r="K19" s="113"/>
      <c r="L19" s="113"/>
      <c r="M19" s="86"/>
    </row>
    <row r="20" spans="1:13" s="77" customFormat="1" ht="19.149999999999999" customHeight="1">
      <c r="A20" s="86"/>
      <c r="B20" s="90"/>
      <c r="C20" s="86"/>
      <c r="D20" s="87"/>
      <c r="E20" s="113"/>
      <c r="F20" s="113"/>
      <c r="G20" s="113"/>
      <c r="H20" s="113"/>
      <c r="I20" s="113"/>
      <c r="J20" s="113"/>
      <c r="K20" s="113"/>
      <c r="L20" s="113"/>
      <c r="M20" s="86"/>
    </row>
    <row r="21" spans="1:13" s="77" customFormat="1" ht="19.149999999999999" customHeight="1">
      <c r="A21" s="86"/>
      <c r="B21" s="86"/>
      <c r="C21" s="86"/>
      <c r="D21" s="87"/>
      <c r="E21" s="113"/>
      <c r="F21" s="113"/>
      <c r="G21" s="113"/>
      <c r="H21" s="113"/>
      <c r="I21" s="113"/>
      <c r="J21" s="113"/>
      <c r="K21" s="113"/>
      <c r="L21" s="113"/>
      <c r="M21" s="86"/>
    </row>
    <row r="22" spans="1:13" s="77" customFormat="1" ht="19.149999999999999" customHeight="1">
      <c r="A22" s="86"/>
      <c r="B22" s="89"/>
      <c r="C22" s="86"/>
      <c r="D22" s="87"/>
      <c r="E22" s="113"/>
      <c r="F22" s="113"/>
      <c r="G22" s="113"/>
      <c r="H22" s="113"/>
      <c r="I22" s="113"/>
      <c r="J22" s="113"/>
      <c r="K22" s="113"/>
      <c r="L22" s="113"/>
      <c r="M22" s="86"/>
    </row>
    <row r="23" spans="1:13" s="77" customFormat="1" ht="19.149999999999999" customHeight="1">
      <c r="A23" s="86"/>
      <c r="B23" s="90"/>
      <c r="C23" s="86"/>
      <c r="D23" s="87"/>
      <c r="E23" s="113"/>
      <c r="F23" s="113"/>
      <c r="G23" s="113"/>
      <c r="H23" s="113"/>
      <c r="I23" s="113"/>
      <c r="J23" s="119"/>
      <c r="K23" s="113"/>
      <c r="L23" s="113"/>
      <c r="M23" s="86"/>
    </row>
    <row r="24" spans="1:13" s="77" customFormat="1" ht="19.149999999999999" customHeight="1">
      <c r="A24" s="90"/>
      <c r="B24" s="91"/>
      <c r="C24" s="92"/>
      <c r="D24" s="93"/>
      <c r="E24" s="114"/>
      <c r="F24" s="113"/>
      <c r="G24" s="113"/>
      <c r="H24" s="113"/>
      <c r="I24" s="113"/>
      <c r="J24" s="113"/>
      <c r="K24" s="113"/>
      <c r="L24" s="113"/>
      <c r="M24" s="86"/>
    </row>
    <row r="25" spans="1:13" s="77" customFormat="1" ht="19.149999999999999" customHeight="1">
      <c r="A25" s="86"/>
      <c r="B25" s="86"/>
      <c r="C25" s="92"/>
      <c r="D25" s="93"/>
      <c r="E25" s="114"/>
      <c r="F25" s="113"/>
      <c r="G25" s="113"/>
      <c r="H25" s="113"/>
      <c r="I25" s="113"/>
      <c r="J25" s="113"/>
      <c r="K25" s="113"/>
      <c r="L25" s="113"/>
      <c r="M25" s="86"/>
    </row>
    <row r="26" spans="1:13" s="77" customFormat="1" ht="19.149999999999999" customHeight="1">
      <c r="A26" s="86"/>
      <c r="B26" s="91"/>
      <c r="C26" s="92"/>
      <c r="D26" s="93"/>
      <c r="E26" s="114"/>
      <c r="F26" s="113"/>
      <c r="G26" s="113"/>
      <c r="H26" s="113"/>
      <c r="I26" s="113"/>
      <c r="J26" s="113"/>
      <c r="K26" s="113"/>
      <c r="L26" s="113"/>
      <c r="M26" s="86"/>
    </row>
    <row r="27" spans="1:13" s="77" customFormat="1" ht="19.149999999999999" customHeight="1">
      <c r="A27" s="86"/>
      <c r="B27" s="90"/>
      <c r="C27" s="86"/>
      <c r="D27" s="87"/>
      <c r="E27" s="113"/>
      <c r="F27" s="113"/>
      <c r="G27" s="113"/>
      <c r="H27" s="113"/>
      <c r="I27" s="113"/>
      <c r="J27" s="113"/>
      <c r="K27" s="113"/>
      <c r="L27" s="113"/>
      <c r="M27" s="86"/>
    </row>
    <row r="28" spans="1:13" s="77" customFormat="1" ht="19.149999999999999" customHeight="1">
      <c r="A28" s="86"/>
      <c r="B28" s="90"/>
      <c r="C28" s="86"/>
      <c r="D28" s="87"/>
      <c r="E28" s="88"/>
      <c r="F28" s="88"/>
      <c r="G28" s="88"/>
      <c r="H28" s="88"/>
      <c r="I28" s="88"/>
      <c r="J28" s="88"/>
      <c r="K28" s="88"/>
      <c r="L28" s="88"/>
      <c r="M28" s="86"/>
    </row>
    <row r="29" spans="1:13" s="77" customFormat="1" ht="19.149999999999999" customHeight="1">
      <c r="A29" s="95"/>
      <c r="B29" s="90"/>
      <c r="C29" s="86"/>
      <c r="D29" s="87"/>
      <c r="E29" s="88"/>
      <c r="F29" s="88"/>
      <c r="G29" s="88"/>
      <c r="H29" s="88"/>
      <c r="I29" s="88"/>
      <c r="J29" s="88"/>
      <c r="K29" s="88"/>
      <c r="L29" s="88"/>
      <c r="M29" s="96"/>
    </row>
    <row r="30" spans="1:13" s="77" customFormat="1" ht="19.149999999999999" customHeight="1">
      <c r="A30" s="95"/>
      <c r="B30" s="90"/>
      <c r="C30" s="86"/>
      <c r="D30" s="87"/>
      <c r="E30" s="88"/>
      <c r="F30" s="88"/>
      <c r="G30" s="88"/>
      <c r="H30" s="88"/>
      <c r="I30" s="88"/>
      <c r="J30" s="88"/>
      <c r="K30" s="88"/>
      <c r="L30" s="88"/>
      <c r="M30" s="96"/>
    </row>
    <row r="31" spans="1:13" s="77" customFormat="1" ht="19.149999999999999" customHeight="1">
      <c r="A31" s="95"/>
      <c r="B31" s="90"/>
      <c r="C31" s="86"/>
      <c r="D31" s="87"/>
      <c r="E31" s="88"/>
      <c r="F31" s="88"/>
      <c r="G31" s="88"/>
      <c r="H31" s="88"/>
      <c r="I31" s="88"/>
      <c r="J31" s="88"/>
      <c r="K31" s="88"/>
      <c r="L31" s="88"/>
      <c r="M31" s="96"/>
    </row>
    <row r="32" spans="1:13" s="77" customFormat="1" ht="19.149999999999999" customHeight="1">
      <c r="A32" s="95"/>
      <c r="B32" s="90"/>
      <c r="C32" s="86"/>
      <c r="D32" s="87"/>
      <c r="E32" s="88"/>
      <c r="F32" s="88"/>
      <c r="G32" s="88"/>
      <c r="H32" s="88"/>
      <c r="I32" s="88"/>
      <c r="J32" s="88"/>
      <c r="K32" s="88"/>
      <c r="L32" s="88"/>
      <c r="M32" s="96"/>
    </row>
    <row r="33" spans="1:13" s="77" customFormat="1" ht="19.149999999999999" customHeight="1">
      <c r="A33" s="95"/>
      <c r="B33" s="90"/>
      <c r="C33" s="86"/>
      <c r="D33" s="87"/>
      <c r="E33" s="88"/>
      <c r="F33" s="88"/>
      <c r="G33" s="88"/>
      <c r="H33" s="88"/>
      <c r="I33" s="88"/>
      <c r="J33" s="88"/>
      <c r="K33" s="88"/>
      <c r="L33" s="88"/>
      <c r="M33" s="96"/>
    </row>
    <row r="34" spans="1:13" s="77" customFormat="1" ht="19.149999999999999" customHeight="1">
      <c r="A34" s="95"/>
      <c r="B34" s="90"/>
      <c r="C34" s="86"/>
      <c r="D34" s="87"/>
      <c r="E34" s="88"/>
      <c r="F34" s="88"/>
      <c r="G34" s="88"/>
      <c r="H34" s="88"/>
      <c r="I34" s="88"/>
      <c r="J34" s="88"/>
      <c r="K34" s="88"/>
      <c r="L34" s="88"/>
      <c r="M34" s="96"/>
    </row>
    <row r="35" spans="1:13" s="77" customFormat="1" ht="19.149999999999999" customHeight="1">
      <c r="A35" s="95" t="s">
        <v>228</v>
      </c>
      <c r="B35" s="86"/>
      <c r="C35" s="86">
        <v>1</v>
      </c>
      <c r="D35" s="87" t="s">
        <v>161</v>
      </c>
      <c r="E35" s="103"/>
      <c r="F35" s="98">
        <f>SUM(F37:F61)</f>
        <v>0</v>
      </c>
      <c r="G35" s="98"/>
      <c r="H35" s="98">
        <f>SUM(H37:H61)</f>
        <v>0</v>
      </c>
      <c r="I35" s="98"/>
      <c r="J35" s="98">
        <f>SUM(J37:J61)</f>
        <v>0</v>
      </c>
      <c r="K35" s="98"/>
      <c r="L35" s="98">
        <f>SUM(L37:L61)</f>
        <v>0</v>
      </c>
      <c r="M35" s="99"/>
    </row>
    <row r="36" spans="1:13" s="77" customFormat="1" ht="19.149999999999999" customHeight="1">
      <c r="A36" s="100" t="s">
        <v>229</v>
      </c>
      <c r="B36" s="86"/>
      <c r="C36" s="86"/>
      <c r="D36" s="87"/>
      <c r="E36" s="103"/>
      <c r="F36" s="98"/>
      <c r="G36" s="98"/>
      <c r="H36" s="98"/>
      <c r="I36" s="98"/>
      <c r="J36" s="98"/>
      <c r="K36" s="98"/>
      <c r="L36" s="98"/>
      <c r="M36" s="99"/>
    </row>
    <row r="37" spans="1:13" s="77" customFormat="1" ht="19.149999999999999" customHeight="1">
      <c r="A37" s="104" t="s">
        <v>230</v>
      </c>
      <c r="B37" s="92" t="s">
        <v>274</v>
      </c>
      <c r="C37" s="92">
        <v>78</v>
      </c>
      <c r="D37" s="102" t="s">
        <v>162</v>
      </c>
      <c r="E37" s="103"/>
      <c r="F37" s="103">
        <f t="shared" ref="F37" si="0">TRUNC(C37*E37)</f>
        <v>0</v>
      </c>
      <c r="G37" s="103"/>
      <c r="H37" s="103">
        <f t="shared" ref="H37" si="1">TRUNC(C37*G37)</f>
        <v>0</v>
      </c>
      <c r="I37" s="103"/>
      <c r="J37" s="103">
        <f t="shared" ref="J37" si="2">TRUNC(I37*C37)</f>
        <v>0</v>
      </c>
      <c r="K37" s="103">
        <f t="shared" ref="K37" si="3">E37+G37+I37</f>
        <v>0</v>
      </c>
      <c r="L37" s="103">
        <f t="shared" ref="L37" si="4">F37+H37+J37</f>
        <v>0</v>
      </c>
      <c r="M37" s="99"/>
    </row>
    <row r="38" spans="1:13" s="77" customFormat="1" ht="19.149999999999999" customHeight="1">
      <c r="A38" s="97" t="s">
        <v>232</v>
      </c>
      <c r="B38" s="92" t="s">
        <v>231</v>
      </c>
      <c r="C38" s="92">
        <v>71.78</v>
      </c>
      <c r="D38" s="102" t="s">
        <v>162</v>
      </c>
      <c r="E38" s="103"/>
      <c r="F38" s="103">
        <f t="shared" ref="F38:F39" si="5">TRUNC(C38*E38)</f>
        <v>0</v>
      </c>
      <c r="G38" s="103"/>
      <c r="H38" s="103">
        <f t="shared" ref="H38:H39" si="6">TRUNC(C38*G38)</f>
        <v>0</v>
      </c>
      <c r="I38" s="103"/>
      <c r="J38" s="103">
        <f t="shared" ref="J38:J39" si="7">TRUNC(I38*C38)</f>
        <v>0</v>
      </c>
      <c r="K38" s="103">
        <f t="shared" ref="K38:K39" si="8">E38+G38+I38</f>
        <v>0</v>
      </c>
      <c r="L38" s="103">
        <f t="shared" ref="L38:L39" si="9">F38+H38+J38</f>
        <v>0</v>
      </c>
      <c r="M38" s="99"/>
    </row>
    <row r="39" spans="1:13" s="77" customFormat="1" ht="19.149999999999999" customHeight="1">
      <c r="A39" s="97" t="s">
        <v>233</v>
      </c>
      <c r="B39" s="92" t="s">
        <v>231</v>
      </c>
      <c r="C39" s="92">
        <v>6.22</v>
      </c>
      <c r="D39" s="102" t="s">
        <v>162</v>
      </c>
      <c r="E39" s="103"/>
      <c r="F39" s="103">
        <f t="shared" si="5"/>
        <v>0</v>
      </c>
      <c r="G39" s="103"/>
      <c r="H39" s="103">
        <f t="shared" si="6"/>
        <v>0</v>
      </c>
      <c r="I39" s="103"/>
      <c r="J39" s="103">
        <f t="shared" si="7"/>
        <v>0</v>
      </c>
      <c r="K39" s="103">
        <f t="shared" si="8"/>
        <v>0</v>
      </c>
      <c r="L39" s="103">
        <f t="shared" si="9"/>
        <v>0</v>
      </c>
      <c r="M39" s="99"/>
    </row>
    <row r="40" spans="1:13" s="77" customFormat="1" ht="19.149999999999999" customHeight="1">
      <c r="A40" s="100" t="s">
        <v>234</v>
      </c>
      <c r="B40" s="100"/>
      <c r="C40" s="101"/>
      <c r="D40" s="102"/>
      <c r="E40" s="103"/>
      <c r="F40" s="103"/>
      <c r="G40" s="103"/>
      <c r="H40" s="103"/>
      <c r="I40" s="103"/>
      <c r="J40" s="103"/>
      <c r="K40" s="103"/>
      <c r="L40" s="103"/>
      <c r="M40" s="99"/>
    </row>
    <row r="41" spans="1:13" s="77" customFormat="1" ht="19.149999999999999" customHeight="1">
      <c r="A41" s="104" t="s">
        <v>173</v>
      </c>
      <c r="B41" s="100"/>
      <c r="C41" s="105"/>
      <c r="D41" s="102"/>
      <c r="E41" s="103"/>
      <c r="F41" s="103"/>
      <c r="G41" s="103"/>
      <c r="H41" s="103"/>
      <c r="I41" s="103"/>
      <c r="J41" s="103"/>
      <c r="K41" s="103"/>
      <c r="L41" s="103"/>
      <c r="M41" s="99"/>
    </row>
    <row r="42" spans="1:13" s="77" customFormat="1" ht="19.149999999999999" customHeight="1">
      <c r="A42" s="104" t="s">
        <v>174</v>
      </c>
      <c r="B42" s="100" t="s">
        <v>235</v>
      </c>
      <c r="C42" s="101">
        <v>130</v>
      </c>
      <c r="D42" s="102" t="s">
        <v>162</v>
      </c>
      <c r="E42" s="103"/>
      <c r="F42" s="103">
        <f t="shared" ref="F42:F43" si="10">TRUNC(C42*E42)</f>
        <v>0</v>
      </c>
      <c r="G42" s="103"/>
      <c r="H42" s="103">
        <f t="shared" ref="H42:H43" si="11">TRUNC(C42*G42)</f>
        <v>0</v>
      </c>
      <c r="I42" s="103"/>
      <c r="J42" s="103">
        <f t="shared" ref="J42:J43" si="12">TRUNC(I42*C42)</f>
        <v>0</v>
      </c>
      <c r="K42" s="103">
        <f t="shared" ref="K42:K43" si="13">E42+G42+I42</f>
        <v>0</v>
      </c>
      <c r="L42" s="103">
        <f t="shared" ref="L42:L43" si="14">F42+H42+J42</f>
        <v>0</v>
      </c>
      <c r="M42" s="99"/>
    </row>
    <row r="43" spans="1:13" s="77" customFormat="1" ht="19.149999999999999" customHeight="1">
      <c r="A43" s="104" t="s">
        <v>175</v>
      </c>
      <c r="B43" s="100" t="s">
        <v>205</v>
      </c>
      <c r="C43" s="101">
        <v>7.28</v>
      </c>
      <c r="D43" s="102" t="s">
        <v>162</v>
      </c>
      <c r="E43" s="103"/>
      <c r="F43" s="103">
        <f t="shared" si="10"/>
        <v>0</v>
      </c>
      <c r="G43" s="103"/>
      <c r="H43" s="103">
        <f t="shared" si="11"/>
        <v>0</v>
      </c>
      <c r="I43" s="103"/>
      <c r="J43" s="103">
        <f t="shared" si="12"/>
        <v>0</v>
      </c>
      <c r="K43" s="103">
        <f t="shared" si="13"/>
        <v>0</v>
      </c>
      <c r="L43" s="103">
        <f t="shared" si="14"/>
        <v>0</v>
      </c>
      <c r="M43" s="99"/>
    </row>
    <row r="44" spans="1:13" s="77" customFormat="1" ht="19.149999999999999" customHeight="1">
      <c r="A44" s="104" t="s">
        <v>176</v>
      </c>
      <c r="B44" s="100"/>
      <c r="C44" s="106"/>
      <c r="D44" s="102"/>
      <c r="E44" s="103"/>
      <c r="F44" s="103"/>
      <c r="G44" s="103"/>
      <c r="H44" s="103"/>
      <c r="I44" s="103"/>
      <c r="J44" s="103"/>
      <c r="K44" s="103"/>
      <c r="L44" s="103"/>
      <c r="M44" s="99"/>
    </row>
    <row r="45" spans="1:13" s="77" customFormat="1" ht="19.149999999999999" customHeight="1">
      <c r="A45" s="104" t="s">
        <v>177</v>
      </c>
      <c r="B45" s="100" t="s">
        <v>236</v>
      </c>
      <c r="C45" s="101">
        <v>20.8</v>
      </c>
      <c r="D45" s="102" t="s">
        <v>163</v>
      </c>
      <c r="E45" s="103"/>
      <c r="F45" s="103">
        <f t="shared" ref="F45:F46" si="15">TRUNC(C45*E45)</f>
        <v>0</v>
      </c>
      <c r="G45" s="103"/>
      <c r="H45" s="103">
        <f t="shared" ref="H45:H46" si="16">TRUNC(C45*G45)</f>
        <v>0</v>
      </c>
      <c r="I45" s="103"/>
      <c r="J45" s="103">
        <f t="shared" ref="J45:J46" si="17">TRUNC(I45*C45)</f>
        <v>0</v>
      </c>
      <c r="K45" s="103">
        <f t="shared" ref="K45:K46" si="18">E45+G45+I45</f>
        <v>0</v>
      </c>
      <c r="L45" s="103">
        <f t="shared" ref="L45:L46" si="19">F45+H45+J45</f>
        <v>0</v>
      </c>
      <c r="M45" s="99"/>
    </row>
    <row r="46" spans="1:13" s="77" customFormat="1" ht="19.149999999999999" customHeight="1">
      <c r="A46" s="104" t="s">
        <v>178</v>
      </c>
      <c r="B46" s="100" t="s">
        <v>237</v>
      </c>
      <c r="C46" s="101">
        <v>526.25</v>
      </c>
      <c r="D46" s="102" t="s">
        <v>163</v>
      </c>
      <c r="E46" s="103"/>
      <c r="F46" s="103">
        <f t="shared" si="15"/>
        <v>0</v>
      </c>
      <c r="G46" s="103"/>
      <c r="H46" s="103">
        <f t="shared" si="16"/>
        <v>0</v>
      </c>
      <c r="I46" s="103"/>
      <c r="J46" s="103">
        <f t="shared" si="17"/>
        <v>0</v>
      </c>
      <c r="K46" s="103">
        <f t="shared" si="18"/>
        <v>0</v>
      </c>
      <c r="L46" s="103">
        <f t="shared" si="19"/>
        <v>0</v>
      </c>
      <c r="M46" s="99"/>
    </row>
    <row r="47" spans="1:13" s="77" customFormat="1" ht="19.149999999999999" customHeight="1">
      <c r="A47" s="104" t="s">
        <v>180</v>
      </c>
      <c r="B47" s="100"/>
      <c r="C47" s="105"/>
      <c r="D47" s="102"/>
      <c r="E47" s="103"/>
      <c r="F47" s="103"/>
      <c r="G47" s="103"/>
      <c r="H47" s="103"/>
      <c r="I47" s="103"/>
      <c r="J47" s="103"/>
      <c r="K47" s="103"/>
      <c r="L47" s="103"/>
      <c r="M47" s="99"/>
    </row>
    <row r="48" spans="1:13" s="77" customFormat="1" ht="19.149999999999999" customHeight="1">
      <c r="A48" s="104" t="s">
        <v>181</v>
      </c>
      <c r="B48" s="100" t="s">
        <v>182</v>
      </c>
      <c r="C48" s="101">
        <v>6.4480000000000004</v>
      </c>
      <c r="D48" s="102" t="s">
        <v>183</v>
      </c>
      <c r="E48" s="103"/>
      <c r="F48" s="103">
        <f t="shared" ref="F48:F49" si="20">TRUNC(C48*E48)</f>
        <v>0</v>
      </c>
      <c r="G48" s="103"/>
      <c r="H48" s="103">
        <f t="shared" ref="H48:H49" si="21">TRUNC(C48*G48)</f>
        <v>0</v>
      </c>
      <c r="I48" s="103"/>
      <c r="J48" s="103">
        <f t="shared" ref="J48:J49" si="22">TRUNC(I48*C48)</f>
        <v>0</v>
      </c>
      <c r="K48" s="103">
        <f t="shared" ref="K48:K49" si="23">E48+G48+I48</f>
        <v>0</v>
      </c>
      <c r="L48" s="103">
        <f t="shared" ref="L48:L49" si="24">F48+H48+J48</f>
        <v>0</v>
      </c>
      <c r="M48" s="99"/>
    </row>
    <row r="49" spans="1:13" s="77" customFormat="1" ht="19.149999999999999" customHeight="1">
      <c r="A49" s="104" t="s">
        <v>184</v>
      </c>
      <c r="B49" s="100" t="s">
        <v>206</v>
      </c>
      <c r="C49" s="101">
        <v>248.25</v>
      </c>
      <c r="D49" s="102" t="s">
        <v>163</v>
      </c>
      <c r="E49" s="103"/>
      <c r="F49" s="103">
        <f t="shared" si="20"/>
        <v>0</v>
      </c>
      <c r="G49" s="103"/>
      <c r="H49" s="103">
        <f t="shared" si="21"/>
        <v>0</v>
      </c>
      <c r="I49" s="103"/>
      <c r="J49" s="103">
        <f t="shared" si="22"/>
        <v>0</v>
      </c>
      <c r="K49" s="103">
        <f t="shared" si="23"/>
        <v>0</v>
      </c>
      <c r="L49" s="103">
        <f t="shared" si="24"/>
        <v>0</v>
      </c>
      <c r="M49" s="99"/>
    </row>
    <row r="50" spans="1:13" s="77" customFormat="1" ht="19.149999999999999" customHeight="1">
      <c r="A50" s="104" t="s">
        <v>238</v>
      </c>
      <c r="B50" s="100" t="s">
        <v>239</v>
      </c>
      <c r="C50" s="101">
        <v>52</v>
      </c>
      <c r="D50" s="102" t="s">
        <v>163</v>
      </c>
      <c r="E50" s="103"/>
      <c r="F50" s="103">
        <f t="shared" ref="F50" si="25">TRUNC(C50*E50)</f>
        <v>0</v>
      </c>
      <c r="G50" s="103"/>
      <c r="H50" s="103">
        <f t="shared" ref="H50" si="26">TRUNC(C50*G50)</f>
        <v>0</v>
      </c>
      <c r="I50" s="103"/>
      <c r="J50" s="103">
        <f t="shared" ref="J50" si="27">TRUNC(I50*C50)</f>
        <v>0</v>
      </c>
      <c r="K50" s="103">
        <f t="shared" ref="K50" si="28">E50+G50+I50</f>
        <v>0</v>
      </c>
      <c r="L50" s="103">
        <f t="shared" ref="L50" si="29">F50+H50+J50</f>
        <v>0</v>
      </c>
      <c r="M50" s="99"/>
    </row>
    <row r="51" spans="1:13" s="77" customFormat="1" ht="19.149999999999999" customHeight="1">
      <c r="A51" s="104" t="s">
        <v>240</v>
      </c>
      <c r="B51" s="100"/>
      <c r="C51" s="105"/>
      <c r="D51" s="102"/>
      <c r="E51" s="103"/>
      <c r="F51" s="103"/>
      <c r="G51" s="103"/>
      <c r="H51" s="103"/>
      <c r="I51" s="103"/>
      <c r="J51" s="103"/>
      <c r="K51" s="103"/>
      <c r="L51" s="103"/>
      <c r="M51" s="99"/>
    </row>
    <row r="52" spans="1:13" s="77" customFormat="1" ht="19.149999999999999" customHeight="1">
      <c r="A52" s="104" t="s">
        <v>241</v>
      </c>
      <c r="B52" s="100" t="s">
        <v>187</v>
      </c>
      <c r="C52" s="101">
        <v>6.25</v>
      </c>
      <c r="D52" s="102" t="s">
        <v>163</v>
      </c>
      <c r="E52" s="103"/>
      <c r="F52" s="103">
        <f t="shared" ref="F52:F54" si="30">TRUNC(C52*E52)</f>
        <v>0</v>
      </c>
      <c r="G52" s="103"/>
      <c r="H52" s="103">
        <f t="shared" ref="H52:H54" si="31">TRUNC(C52*G52)</f>
        <v>0</v>
      </c>
      <c r="I52" s="103"/>
      <c r="J52" s="103">
        <f t="shared" ref="J52:J54" si="32">TRUNC(I52*C52)</f>
        <v>0</v>
      </c>
      <c r="K52" s="103">
        <f t="shared" ref="K52:K54" si="33">E52+G52+I52</f>
        <v>0</v>
      </c>
      <c r="L52" s="103">
        <f t="shared" ref="L52:L54" si="34">F52+H52+J52</f>
        <v>0</v>
      </c>
      <c r="M52" s="99"/>
    </row>
    <row r="53" spans="1:13" s="77" customFormat="1" ht="19.149999999999999" customHeight="1">
      <c r="A53" s="104" t="s">
        <v>242</v>
      </c>
      <c r="B53" s="100" t="s">
        <v>188</v>
      </c>
      <c r="C53" s="101">
        <v>30</v>
      </c>
      <c r="D53" s="102" t="s">
        <v>189</v>
      </c>
      <c r="E53" s="103"/>
      <c r="F53" s="103">
        <f t="shared" si="30"/>
        <v>0</v>
      </c>
      <c r="G53" s="103"/>
      <c r="H53" s="103">
        <f t="shared" si="31"/>
        <v>0</v>
      </c>
      <c r="I53" s="103"/>
      <c r="J53" s="103">
        <f t="shared" si="32"/>
        <v>0</v>
      </c>
      <c r="K53" s="103">
        <f t="shared" si="33"/>
        <v>0</v>
      </c>
      <c r="L53" s="103">
        <f t="shared" si="34"/>
        <v>0</v>
      </c>
      <c r="M53" s="99"/>
    </row>
    <row r="54" spans="1:13" s="77" customFormat="1" ht="19.149999999999999" customHeight="1">
      <c r="A54" s="104" t="s">
        <v>243</v>
      </c>
      <c r="B54" s="100"/>
      <c r="C54" s="101">
        <v>15</v>
      </c>
      <c r="D54" s="102" t="s">
        <v>165</v>
      </c>
      <c r="E54" s="103"/>
      <c r="F54" s="103">
        <f t="shared" si="30"/>
        <v>0</v>
      </c>
      <c r="G54" s="103"/>
      <c r="H54" s="103">
        <f t="shared" si="31"/>
        <v>0</v>
      </c>
      <c r="I54" s="103"/>
      <c r="J54" s="103">
        <f t="shared" si="32"/>
        <v>0</v>
      </c>
      <c r="K54" s="103">
        <f t="shared" si="33"/>
        <v>0</v>
      </c>
      <c r="L54" s="103">
        <f t="shared" si="34"/>
        <v>0</v>
      </c>
      <c r="M54" s="99"/>
    </row>
    <row r="55" spans="1:13" s="77" customFormat="1" ht="19.149999999999999" customHeight="1">
      <c r="A55" s="104" t="s">
        <v>244</v>
      </c>
      <c r="B55" s="100"/>
      <c r="C55" s="101">
        <v>104</v>
      </c>
      <c r="D55" s="102" t="s">
        <v>163</v>
      </c>
      <c r="E55" s="103"/>
      <c r="F55" s="103">
        <f t="shared" ref="F55" si="35">TRUNC(C55*E55)</f>
        <v>0</v>
      </c>
      <c r="G55" s="103"/>
      <c r="H55" s="103">
        <f t="shared" ref="H55" si="36">TRUNC(C55*G55)</f>
        <v>0</v>
      </c>
      <c r="I55" s="103"/>
      <c r="J55" s="103">
        <f t="shared" ref="J55" si="37">TRUNC(I55*C55)</f>
        <v>0</v>
      </c>
      <c r="K55" s="103">
        <f t="shared" ref="K55" si="38">E55+G55+I55</f>
        <v>0</v>
      </c>
      <c r="L55" s="103">
        <f t="shared" ref="L55" si="39">F55+H55+J55</f>
        <v>0</v>
      </c>
      <c r="M55" s="99"/>
    </row>
    <row r="56" spans="1:13" s="77" customFormat="1" ht="19.149999999999999" customHeight="1">
      <c r="A56" s="104" t="s">
        <v>245</v>
      </c>
      <c r="B56" s="100"/>
      <c r="C56" s="105"/>
      <c r="D56" s="102"/>
      <c r="E56" s="103"/>
      <c r="F56" s="103"/>
      <c r="G56" s="103"/>
      <c r="H56" s="103"/>
      <c r="I56" s="103"/>
      <c r="J56" s="103"/>
      <c r="K56" s="103"/>
      <c r="L56" s="103"/>
      <c r="M56" s="99"/>
    </row>
    <row r="57" spans="1:13" s="77" customFormat="1" ht="19.149999999999999" customHeight="1">
      <c r="A57" s="100" t="s">
        <v>213</v>
      </c>
      <c r="B57" s="107"/>
      <c r="C57" s="101"/>
      <c r="D57" s="102"/>
      <c r="E57" s="103"/>
      <c r="F57" s="103"/>
      <c r="G57" s="103"/>
      <c r="H57" s="103"/>
      <c r="I57" s="103"/>
      <c r="J57" s="103"/>
      <c r="K57" s="103"/>
      <c r="L57" s="103"/>
      <c r="M57" s="99"/>
    </row>
    <row r="58" spans="1:13" s="77" customFormat="1" ht="19.149999999999999" customHeight="1">
      <c r="A58" s="100" t="s">
        <v>214</v>
      </c>
      <c r="B58" s="100" t="s">
        <v>275</v>
      </c>
      <c r="C58" s="101">
        <v>131.30000000000001</v>
      </c>
      <c r="D58" s="102" t="s">
        <v>162</v>
      </c>
      <c r="E58" s="103"/>
      <c r="F58" s="103">
        <f t="shared" ref="F58:F59" si="40">TRUNC(C58*E58)</f>
        <v>0</v>
      </c>
      <c r="G58" s="103"/>
      <c r="H58" s="103">
        <f t="shared" ref="H58:H59" si="41">TRUNC(C58*G58)</f>
        <v>0</v>
      </c>
      <c r="I58" s="103"/>
      <c r="J58" s="103">
        <f t="shared" ref="J58:J59" si="42">TRUNC(I58*C58)</f>
        <v>0</v>
      </c>
      <c r="K58" s="103">
        <f t="shared" ref="K58:K59" si="43">E58+G58+I58</f>
        <v>0</v>
      </c>
      <c r="L58" s="103">
        <f t="shared" ref="L58:L59" si="44">F58+H58+J58</f>
        <v>0</v>
      </c>
      <c r="M58" s="99"/>
    </row>
    <row r="59" spans="1:13" s="77" customFormat="1" ht="19.149999999999999" customHeight="1">
      <c r="A59" s="100" t="s">
        <v>215</v>
      </c>
      <c r="B59" s="100" t="s">
        <v>276</v>
      </c>
      <c r="C59" s="101">
        <v>7.43</v>
      </c>
      <c r="D59" s="102" t="s">
        <v>162</v>
      </c>
      <c r="E59" s="103"/>
      <c r="F59" s="103">
        <f t="shared" si="40"/>
        <v>0</v>
      </c>
      <c r="G59" s="103"/>
      <c r="H59" s="103">
        <f t="shared" si="41"/>
        <v>0</v>
      </c>
      <c r="I59" s="103"/>
      <c r="J59" s="103">
        <f t="shared" si="42"/>
        <v>0</v>
      </c>
      <c r="K59" s="103">
        <f t="shared" si="43"/>
        <v>0</v>
      </c>
      <c r="L59" s="103">
        <f t="shared" si="44"/>
        <v>0</v>
      </c>
      <c r="M59" s="99"/>
    </row>
    <row r="60" spans="1:13" s="77" customFormat="1" ht="19.149999999999999" customHeight="1">
      <c r="A60" s="100" t="s">
        <v>216</v>
      </c>
      <c r="B60" s="100"/>
      <c r="C60" s="101"/>
      <c r="D60" s="102"/>
      <c r="E60" s="103"/>
      <c r="F60" s="103"/>
      <c r="G60" s="103"/>
      <c r="H60" s="103"/>
      <c r="I60" s="103"/>
      <c r="J60" s="103"/>
      <c r="K60" s="103"/>
      <c r="L60" s="103"/>
      <c r="M60" s="99"/>
    </row>
    <row r="61" spans="1:13" s="77" customFormat="1" ht="19.149999999999999" customHeight="1">
      <c r="A61" s="100" t="s">
        <v>218</v>
      </c>
      <c r="B61" s="100" t="s">
        <v>217</v>
      </c>
      <c r="C61" s="101">
        <v>6.6559999999999997</v>
      </c>
      <c r="D61" s="102" t="s">
        <v>183</v>
      </c>
      <c r="E61" s="103"/>
      <c r="F61" s="103">
        <f t="shared" ref="F61" si="45">TRUNC(C61*E61)</f>
        <v>0</v>
      </c>
      <c r="G61" s="103"/>
      <c r="H61" s="103">
        <f t="shared" ref="H61" si="46">TRUNC(C61*G61)</f>
        <v>0</v>
      </c>
      <c r="I61" s="103"/>
      <c r="J61" s="103">
        <f t="shared" ref="J61" si="47">TRUNC(I61*C61)</f>
        <v>0</v>
      </c>
      <c r="K61" s="103">
        <f t="shared" ref="K61" si="48">E61+G61+I61</f>
        <v>0</v>
      </c>
      <c r="L61" s="103">
        <f t="shared" ref="L61" si="49">F61+H61+J61</f>
        <v>0</v>
      </c>
      <c r="M61" s="99"/>
    </row>
    <row r="62" spans="1:13" s="77" customFormat="1" ht="19.149999999999999" customHeight="1">
      <c r="A62" s="95"/>
      <c r="B62" s="90"/>
      <c r="C62" s="86"/>
      <c r="D62" s="87"/>
      <c r="E62" s="88"/>
      <c r="F62" s="88"/>
      <c r="G62" s="88"/>
      <c r="H62" s="88"/>
      <c r="I62" s="88"/>
      <c r="J62" s="88"/>
      <c r="K62" s="88"/>
      <c r="L62" s="88"/>
      <c r="M62" s="96"/>
    </row>
    <row r="63" spans="1:13" s="77" customFormat="1" ht="19.149999999999999" customHeight="1">
      <c r="A63" s="95"/>
      <c r="B63" s="90"/>
      <c r="C63" s="86"/>
      <c r="D63" s="87"/>
      <c r="E63" s="88"/>
      <c r="F63" s="88"/>
      <c r="G63" s="88"/>
      <c r="H63" s="88"/>
      <c r="I63" s="88"/>
      <c r="J63" s="88"/>
      <c r="K63" s="88"/>
      <c r="L63" s="88"/>
      <c r="M63" s="96"/>
    </row>
    <row r="64" spans="1:13" s="77" customFormat="1" ht="19.149999999999999" customHeight="1">
      <c r="A64" s="95" t="s">
        <v>208</v>
      </c>
      <c r="B64" s="86"/>
      <c r="C64" s="86">
        <v>1</v>
      </c>
      <c r="D64" s="87" t="s">
        <v>161</v>
      </c>
      <c r="E64" s="103"/>
      <c r="F64" s="98">
        <f>SUM(F66:F77)</f>
        <v>0</v>
      </c>
      <c r="G64" s="98"/>
      <c r="H64" s="98">
        <f>SUM(H66:H77)</f>
        <v>0</v>
      </c>
      <c r="I64" s="98"/>
      <c r="J64" s="98">
        <f>SUM(J66:J77)</f>
        <v>0</v>
      </c>
      <c r="K64" s="98"/>
      <c r="L64" s="98">
        <f>SUM(L66:L77)</f>
        <v>0</v>
      </c>
      <c r="M64" s="99"/>
    </row>
    <row r="65" spans="1:13" s="77" customFormat="1" ht="19.149999999999999" customHeight="1">
      <c r="A65" s="104" t="s">
        <v>209</v>
      </c>
      <c r="B65" s="100" t="s">
        <v>246</v>
      </c>
      <c r="C65" s="105"/>
      <c r="D65" s="102"/>
      <c r="E65" s="103"/>
      <c r="F65" s="103"/>
      <c r="G65" s="103"/>
      <c r="H65" s="103"/>
      <c r="I65" s="103"/>
      <c r="J65" s="103"/>
      <c r="K65" s="103"/>
      <c r="L65" s="103"/>
      <c r="M65" s="99"/>
    </row>
    <row r="66" spans="1:13" s="77" customFormat="1" ht="19.149999999999999" customHeight="1">
      <c r="A66" s="104" t="s">
        <v>247</v>
      </c>
      <c r="B66" s="100" t="s">
        <v>164</v>
      </c>
      <c r="C66" s="101">
        <v>182</v>
      </c>
      <c r="D66" s="102" t="s">
        <v>165</v>
      </c>
      <c r="E66" s="103"/>
      <c r="F66" s="103">
        <f>TRUNC(C66*E66)</f>
        <v>0</v>
      </c>
      <c r="G66" s="103"/>
      <c r="H66" s="103">
        <f>TRUNC(C66*G66)</f>
        <v>0</v>
      </c>
      <c r="I66" s="103"/>
      <c r="J66" s="103">
        <f>TRUNC(I66*C66)</f>
        <v>0</v>
      </c>
      <c r="K66" s="103">
        <f t="shared" ref="K66:L69" si="50">E66+G66+I66</f>
        <v>0</v>
      </c>
      <c r="L66" s="103">
        <f t="shared" si="50"/>
        <v>0</v>
      </c>
      <c r="M66" s="99"/>
    </row>
    <row r="67" spans="1:13" s="77" customFormat="1" ht="19.149999999999999" customHeight="1">
      <c r="A67" s="104" t="s">
        <v>166</v>
      </c>
      <c r="B67" s="100" t="s">
        <v>248</v>
      </c>
      <c r="C67" s="101">
        <v>52</v>
      </c>
      <c r="D67" s="102" t="s">
        <v>167</v>
      </c>
      <c r="E67" s="103"/>
      <c r="F67" s="103">
        <f>TRUNC(C67*E67)</f>
        <v>0</v>
      </c>
      <c r="G67" s="103"/>
      <c r="H67" s="103">
        <f>TRUNC(C67*G67)</f>
        <v>0</v>
      </c>
      <c r="I67" s="103"/>
      <c r="J67" s="103">
        <f>TRUNC(I67*C67)</f>
        <v>0</v>
      </c>
      <c r="K67" s="103">
        <f t="shared" si="50"/>
        <v>0</v>
      </c>
      <c r="L67" s="103">
        <f t="shared" si="50"/>
        <v>0</v>
      </c>
      <c r="M67" s="99"/>
    </row>
    <row r="68" spans="1:13" s="77" customFormat="1" ht="19.149999999999999" customHeight="1">
      <c r="A68" s="104" t="s">
        <v>168</v>
      </c>
      <c r="B68" s="100" t="s">
        <v>276</v>
      </c>
      <c r="C68" s="101">
        <v>12.86</v>
      </c>
      <c r="D68" s="102" t="s">
        <v>162</v>
      </c>
      <c r="E68" s="103"/>
      <c r="F68" s="103">
        <f>TRUNC(C68*E68)</f>
        <v>0</v>
      </c>
      <c r="G68" s="103"/>
      <c r="H68" s="103">
        <f>TRUNC(C68*G68)</f>
        <v>0</v>
      </c>
      <c r="I68" s="103"/>
      <c r="J68" s="103">
        <f>TRUNC(I68*C68)</f>
        <v>0</v>
      </c>
      <c r="K68" s="103">
        <f t="shared" si="50"/>
        <v>0</v>
      </c>
      <c r="L68" s="103">
        <f t="shared" si="50"/>
        <v>0</v>
      </c>
      <c r="M68" s="99"/>
    </row>
    <row r="69" spans="1:13" s="77" customFormat="1" ht="19.149999999999999" customHeight="1">
      <c r="A69" s="97" t="s">
        <v>250</v>
      </c>
      <c r="B69" s="107" t="s">
        <v>164</v>
      </c>
      <c r="C69" s="101">
        <v>182</v>
      </c>
      <c r="D69" s="102" t="s">
        <v>165</v>
      </c>
      <c r="E69" s="103"/>
      <c r="F69" s="103">
        <f>TRUNC(C69*E69)</f>
        <v>0</v>
      </c>
      <c r="G69" s="103"/>
      <c r="H69" s="103">
        <f>TRUNC(C69*G69)</f>
        <v>0</v>
      </c>
      <c r="I69" s="103"/>
      <c r="J69" s="103">
        <f>TRUNC(I69*C69)</f>
        <v>0</v>
      </c>
      <c r="K69" s="103">
        <f t="shared" si="50"/>
        <v>0</v>
      </c>
      <c r="L69" s="103">
        <f t="shared" si="50"/>
        <v>0</v>
      </c>
      <c r="M69" s="99"/>
    </row>
    <row r="70" spans="1:13" s="77" customFormat="1" ht="19.149999999999999" customHeight="1">
      <c r="A70" s="97" t="s">
        <v>210</v>
      </c>
      <c r="B70" s="92"/>
      <c r="C70" s="92"/>
      <c r="D70" s="93"/>
      <c r="E70" s="94"/>
      <c r="F70" s="94"/>
      <c r="G70" s="94"/>
      <c r="H70" s="94"/>
      <c r="I70" s="94"/>
      <c r="J70" s="94"/>
      <c r="K70" s="94"/>
      <c r="L70" s="94"/>
      <c r="M70" s="108"/>
    </row>
    <row r="71" spans="1:13" s="77" customFormat="1" ht="19.149999999999999" customHeight="1">
      <c r="A71" s="97" t="s">
        <v>170</v>
      </c>
      <c r="B71" s="107" t="s">
        <v>172</v>
      </c>
      <c r="C71" s="101">
        <v>1</v>
      </c>
      <c r="D71" s="102" t="s">
        <v>167</v>
      </c>
      <c r="E71" s="103"/>
      <c r="F71" s="103">
        <f t="shared" ref="F71" si="51">TRUNC(C71*E71)</f>
        <v>0</v>
      </c>
      <c r="G71" s="103"/>
      <c r="H71" s="103">
        <f t="shared" ref="H71" si="52">TRUNC(C71*G71)</f>
        <v>0</v>
      </c>
      <c r="I71" s="103"/>
      <c r="J71" s="103">
        <f t="shared" ref="J71" si="53">TRUNC(I71*C71)</f>
        <v>0</v>
      </c>
      <c r="K71" s="103">
        <f t="shared" ref="K71" si="54">E71+G71+I71</f>
        <v>0</v>
      </c>
      <c r="L71" s="103">
        <f t="shared" ref="L71" si="55">F71+H71+J71</f>
        <v>0</v>
      </c>
      <c r="M71" s="99"/>
    </row>
    <row r="72" spans="1:13" s="77" customFormat="1" ht="19.149999999999999" customHeight="1">
      <c r="A72" s="92" t="s">
        <v>171</v>
      </c>
      <c r="B72" s="100" t="s">
        <v>246</v>
      </c>
      <c r="C72" s="101">
        <v>26</v>
      </c>
      <c r="D72" s="102" t="s">
        <v>169</v>
      </c>
      <c r="E72" s="103"/>
      <c r="F72" s="103">
        <f t="shared" ref="F72" si="56">TRUNC(C72*E72)</f>
        <v>0</v>
      </c>
      <c r="G72" s="103"/>
      <c r="H72" s="103">
        <f t="shared" ref="H72" si="57">TRUNC(C72*G72)</f>
        <v>0</v>
      </c>
      <c r="I72" s="103"/>
      <c r="J72" s="103">
        <f t="shared" ref="J72" si="58">TRUNC(I72*C72)</f>
        <v>0</v>
      </c>
      <c r="K72" s="103">
        <f t="shared" ref="K72" si="59">E72+G72+I72</f>
        <v>0</v>
      </c>
      <c r="L72" s="103">
        <f t="shared" ref="L72" si="60">F72+H72+J72</f>
        <v>0</v>
      </c>
      <c r="M72" s="99"/>
    </row>
    <row r="73" spans="1:13" s="77" customFormat="1" ht="19.149999999999999" customHeight="1">
      <c r="A73" s="104" t="s">
        <v>211</v>
      </c>
      <c r="B73" s="100"/>
      <c r="C73" s="105"/>
      <c r="D73" s="102"/>
      <c r="E73" s="103"/>
      <c r="F73" s="103"/>
      <c r="G73" s="103"/>
      <c r="H73" s="103"/>
      <c r="I73" s="103"/>
      <c r="J73" s="103"/>
      <c r="K73" s="103"/>
      <c r="L73" s="103"/>
      <c r="M73" s="99"/>
    </row>
    <row r="74" spans="1:13" s="77" customFormat="1" ht="19.149999999999999" customHeight="1">
      <c r="A74" s="104" t="s">
        <v>185</v>
      </c>
      <c r="B74" s="107"/>
      <c r="C74" s="105"/>
      <c r="D74" s="102"/>
      <c r="E74" s="103"/>
      <c r="F74" s="103"/>
      <c r="G74" s="103"/>
      <c r="H74" s="103"/>
      <c r="I74" s="103"/>
      <c r="J74" s="103"/>
      <c r="K74" s="103"/>
      <c r="L74" s="103"/>
      <c r="M74" s="99"/>
    </row>
    <row r="75" spans="1:13" s="77" customFormat="1" ht="19.149999999999999" customHeight="1">
      <c r="A75" s="97" t="s">
        <v>186</v>
      </c>
      <c r="B75" s="100" t="s">
        <v>246</v>
      </c>
      <c r="C75" s="101">
        <v>11.106</v>
      </c>
      <c r="D75" s="102" t="s">
        <v>183</v>
      </c>
      <c r="E75" s="103"/>
      <c r="F75" s="103">
        <f t="shared" ref="F75" si="61">TRUNC(C75*E75)</f>
        <v>0</v>
      </c>
      <c r="G75" s="103"/>
      <c r="H75" s="103">
        <f t="shared" ref="H75" si="62">TRUNC(C75*G75)</f>
        <v>0</v>
      </c>
      <c r="I75" s="103"/>
      <c r="J75" s="103">
        <f t="shared" ref="J75" si="63">TRUNC(I75*C75)</f>
        <v>0</v>
      </c>
      <c r="K75" s="103">
        <f t="shared" ref="K75" si="64">E75+G75+I75</f>
        <v>0</v>
      </c>
      <c r="L75" s="103">
        <f t="shared" ref="L75" si="65">F75+H75+J75</f>
        <v>0</v>
      </c>
      <c r="M75" s="99"/>
    </row>
    <row r="76" spans="1:13" s="77" customFormat="1" ht="19.149999999999999" customHeight="1">
      <c r="A76" s="100" t="s">
        <v>190</v>
      </c>
      <c r="B76" s="100"/>
      <c r="C76" s="101"/>
      <c r="D76" s="102"/>
      <c r="E76" s="103"/>
      <c r="F76" s="103"/>
      <c r="G76" s="103"/>
      <c r="H76" s="103"/>
      <c r="I76" s="103"/>
      <c r="J76" s="103"/>
      <c r="K76" s="103"/>
      <c r="L76" s="103"/>
      <c r="M76" s="99"/>
    </row>
    <row r="77" spans="1:13" s="77" customFormat="1" ht="19.149999999999999" customHeight="1">
      <c r="A77" s="100" t="s">
        <v>212</v>
      </c>
      <c r="B77" s="100" t="s">
        <v>276</v>
      </c>
      <c r="C77" s="101">
        <v>13.12</v>
      </c>
      <c r="D77" s="102" t="s">
        <v>162</v>
      </c>
      <c r="E77" s="103"/>
      <c r="F77" s="103">
        <f t="shared" ref="F77" si="66">TRUNC(C77*E77)</f>
        <v>0</v>
      </c>
      <c r="G77" s="103"/>
      <c r="H77" s="103">
        <f t="shared" ref="H77" si="67">TRUNC(C77*G77)</f>
        <v>0</v>
      </c>
      <c r="I77" s="103"/>
      <c r="J77" s="103">
        <f t="shared" ref="J77" si="68">TRUNC(I77*C77)</f>
        <v>0</v>
      </c>
      <c r="K77" s="103">
        <f t="shared" ref="K77" si="69">E77+G77+I77</f>
        <v>0</v>
      </c>
      <c r="L77" s="103">
        <f t="shared" ref="L77" si="70">F77+H77+J77</f>
        <v>0</v>
      </c>
      <c r="M77" s="99"/>
    </row>
    <row r="78" spans="1:13" s="77" customFormat="1" ht="19.149999999999999" customHeight="1">
      <c r="A78" s="92"/>
      <c r="B78" s="100"/>
      <c r="C78" s="101"/>
      <c r="D78" s="102"/>
      <c r="E78" s="103"/>
      <c r="F78" s="103"/>
      <c r="G78" s="103"/>
      <c r="H78" s="103"/>
      <c r="I78" s="103"/>
      <c r="J78" s="103"/>
      <c r="K78" s="103"/>
      <c r="L78" s="103"/>
      <c r="M78" s="99"/>
    </row>
    <row r="79" spans="1:13" s="77" customFormat="1" ht="19.149999999999999" customHeight="1">
      <c r="A79" s="95" t="s">
        <v>226</v>
      </c>
      <c r="B79" s="86"/>
      <c r="C79" s="86">
        <v>1</v>
      </c>
      <c r="D79" s="87" t="s">
        <v>161</v>
      </c>
      <c r="E79" s="98"/>
      <c r="F79" s="111">
        <f>SUM(F81:F108)</f>
        <v>0</v>
      </c>
      <c r="G79" s="98"/>
      <c r="H79" s="98">
        <f>SUM(H81:H108)</f>
        <v>0</v>
      </c>
      <c r="I79" s="98"/>
      <c r="J79" s="98">
        <f>SUM(J81:J108)</f>
        <v>0</v>
      </c>
      <c r="K79" s="98"/>
      <c r="L79" s="98">
        <f>SUM(L81:L108)</f>
        <v>0</v>
      </c>
      <c r="M79" s="110"/>
    </row>
    <row r="80" spans="1:13" s="77" customFormat="1" ht="19.149999999999999" customHeight="1">
      <c r="A80" s="104" t="s">
        <v>227</v>
      </c>
      <c r="B80" s="100"/>
      <c r="C80" s="105"/>
      <c r="D80" s="102"/>
      <c r="E80" s="103"/>
      <c r="F80" s="103"/>
      <c r="G80" s="103"/>
      <c r="H80" s="103"/>
      <c r="I80" s="103"/>
      <c r="J80" s="103"/>
      <c r="K80" s="103"/>
      <c r="L80" s="103"/>
      <c r="M80" s="99"/>
    </row>
    <row r="81" spans="1:13" s="77" customFormat="1" ht="19.149999999999999" customHeight="1">
      <c r="A81" s="104" t="s">
        <v>249</v>
      </c>
      <c r="B81" s="100" t="s">
        <v>251</v>
      </c>
      <c r="C81" s="101">
        <v>108</v>
      </c>
      <c r="D81" s="102" t="s">
        <v>219</v>
      </c>
      <c r="E81" s="103"/>
      <c r="F81" s="103">
        <f t="shared" ref="F81" si="71">TRUNC(C81*E81)</f>
        <v>0</v>
      </c>
      <c r="G81" s="103"/>
      <c r="H81" s="103">
        <f t="shared" ref="H81" si="72">TRUNC(C81*G81)</f>
        <v>0</v>
      </c>
      <c r="I81" s="103"/>
      <c r="J81" s="103">
        <f t="shared" ref="J81" si="73">TRUNC(I81*C81)</f>
        <v>0</v>
      </c>
      <c r="K81" s="103">
        <f t="shared" ref="K81" si="74">E81+G81+I81</f>
        <v>0</v>
      </c>
      <c r="L81" s="103">
        <f t="shared" ref="L81" si="75">F81+H81+J81</f>
        <v>0</v>
      </c>
      <c r="M81" s="99"/>
    </row>
    <row r="82" spans="1:13" s="77" customFormat="1" ht="19.149999999999999" customHeight="1">
      <c r="A82" s="104" t="s">
        <v>191</v>
      </c>
      <c r="B82" s="100"/>
      <c r="C82" s="105"/>
      <c r="D82" s="102"/>
      <c r="E82" s="103"/>
      <c r="F82" s="103"/>
      <c r="G82" s="103"/>
      <c r="H82" s="103"/>
      <c r="I82" s="103"/>
      <c r="J82" s="103"/>
      <c r="K82" s="103"/>
      <c r="L82" s="103"/>
      <c r="M82" s="99"/>
    </row>
    <row r="83" spans="1:13" s="77" customFormat="1" ht="19.149999999999999" customHeight="1">
      <c r="A83" s="104" t="s">
        <v>252</v>
      </c>
      <c r="B83" s="100" t="s">
        <v>253</v>
      </c>
      <c r="C83" s="101">
        <v>27</v>
      </c>
      <c r="D83" s="102" t="s">
        <v>189</v>
      </c>
      <c r="E83" s="103"/>
      <c r="F83" s="103">
        <f t="shared" ref="F83" si="76">TRUNC(C83*E83)</f>
        <v>0</v>
      </c>
      <c r="G83" s="103"/>
      <c r="H83" s="103">
        <f t="shared" ref="H83" si="77">TRUNC(C83*G83)</f>
        <v>0</v>
      </c>
      <c r="I83" s="103"/>
      <c r="J83" s="103">
        <f t="shared" ref="J83" si="78">TRUNC(I83*C83)</f>
        <v>0</v>
      </c>
      <c r="K83" s="103">
        <f t="shared" ref="K83" si="79">E83+G83+I83</f>
        <v>0</v>
      </c>
      <c r="L83" s="103">
        <f t="shared" ref="L83" si="80">F83+H83+J83</f>
        <v>0</v>
      </c>
      <c r="M83" s="99"/>
    </row>
    <row r="84" spans="1:13" s="77" customFormat="1" ht="19.149999999999999" customHeight="1">
      <c r="A84" s="104" t="s">
        <v>192</v>
      </c>
      <c r="B84" s="100"/>
      <c r="C84" s="105"/>
      <c r="D84" s="102"/>
      <c r="E84" s="103"/>
      <c r="F84" s="103"/>
      <c r="G84" s="103"/>
      <c r="H84" s="103"/>
      <c r="I84" s="103"/>
      <c r="J84" s="103"/>
      <c r="K84" s="103"/>
      <c r="L84" s="103"/>
      <c r="M84" s="99"/>
    </row>
    <row r="85" spans="1:13" s="77" customFormat="1" ht="19.149999999999999" customHeight="1">
      <c r="A85" s="112" t="s">
        <v>254</v>
      </c>
      <c r="B85" s="100" t="s">
        <v>253</v>
      </c>
      <c r="C85" s="101">
        <v>515</v>
      </c>
      <c r="D85" s="102" t="s">
        <v>179</v>
      </c>
      <c r="E85" s="103"/>
      <c r="F85" s="103">
        <f t="shared" ref="F85" si="81">TRUNC(C85*E85)</f>
        <v>0</v>
      </c>
      <c r="G85" s="103"/>
      <c r="H85" s="103">
        <f t="shared" ref="H85" si="82">TRUNC(C85*G85)</f>
        <v>0</v>
      </c>
      <c r="I85" s="103"/>
      <c r="J85" s="103">
        <f t="shared" ref="J85" si="83">TRUNC(I85*C85)</f>
        <v>0</v>
      </c>
      <c r="K85" s="103">
        <f t="shared" ref="K85" si="84">E85+G85+I85</f>
        <v>0</v>
      </c>
      <c r="L85" s="103">
        <f t="shared" ref="L85" si="85">F85+H85+J85</f>
        <v>0</v>
      </c>
      <c r="M85" s="99"/>
    </row>
    <row r="86" spans="1:13" s="77" customFormat="1" ht="19.149999999999999" customHeight="1">
      <c r="A86" s="104" t="s">
        <v>255</v>
      </c>
      <c r="B86" s="100"/>
      <c r="C86" s="105"/>
      <c r="D86" s="102"/>
      <c r="E86" s="103"/>
      <c r="F86" s="103"/>
      <c r="G86" s="103"/>
      <c r="H86" s="103"/>
      <c r="I86" s="103"/>
      <c r="J86" s="103"/>
      <c r="K86" s="103"/>
      <c r="L86" s="103"/>
      <c r="M86" s="99"/>
    </row>
    <row r="87" spans="1:13" s="77" customFormat="1" ht="19.149999999999999" customHeight="1">
      <c r="A87" s="104" t="s">
        <v>193</v>
      </c>
      <c r="B87" s="100"/>
      <c r="C87" s="105"/>
      <c r="D87" s="102"/>
      <c r="E87" s="103"/>
      <c r="F87" s="103"/>
      <c r="G87" s="103"/>
      <c r="H87" s="103"/>
      <c r="I87" s="103"/>
      <c r="J87" s="103"/>
      <c r="K87" s="103"/>
      <c r="L87" s="103"/>
      <c r="M87" s="99"/>
    </row>
    <row r="88" spans="1:13" s="77" customFormat="1" ht="19.149999999999999" customHeight="1">
      <c r="A88" s="104" t="s">
        <v>256</v>
      </c>
      <c r="B88" s="100" t="s">
        <v>278</v>
      </c>
      <c r="C88" s="101">
        <v>6803.8649999999998</v>
      </c>
      <c r="D88" s="102" t="s">
        <v>194</v>
      </c>
      <c r="E88" s="103"/>
      <c r="F88" s="103">
        <f t="shared" ref="F88" si="86">TRUNC(C88*E88)</f>
        <v>0</v>
      </c>
      <c r="G88" s="103"/>
      <c r="H88" s="103">
        <f t="shared" ref="H88" si="87">TRUNC(C88*G88)</f>
        <v>0</v>
      </c>
      <c r="I88" s="103"/>
      <c r="J88" s="103">
        <f t="shared" ref="J88" si="88">TRUNC(I88*C88)</f>
        <v>0</v>
      </c>
      <c r="K88" s="103">
        <f t="shared" ref="K88" si="89">E88+G88+I88</f>
        <v>0</v>
      </c>
      <c r="L88" s="103">
        <f t="shared" ref="L88" si="90">F88+H88+J88</f>
        <v>0</v>
      </c>
      <c r="M88" s="99"/>
    </row>
    <row r="89" spans="1:13" s="77" customFormat="1" ht="19.149999999999999" customHeight="1">
      <c r="A89" s="97" t="s">
        <v>195</v>
      </c>
      <c r="B89" s="107"/>
      <c r="C89" s="101"/>
      <c r="D89" s="102"/>
      <c r="E89" s="103"/>
      <c r="F89" s="103"/>
      <c r="G89" s="103"/>
      <c r="H89" s="103"/>
      <c r="I89" s="103"/>
      <c r="J89" s="103"/>
      <c r="K89" s="103"/>
      <c r="L89" s="103"/>
      <c r="M89" s="99"/>
    </row>
    <row r="90" spans="1:13" s="77" customFormat="1" ht="19.149999999999999" customHeight="1">
      <c r="A90" s="92" t="s">
        <v>257</v>
      </c>
      <c r="B90" s="100" t="s">
        <v>279</v>
      </c>
      <c r="C90" s="101">
        <v>108</v>
      </c>
      <c r="D90" s="102" t="s">
        <v>196</v>
      </c>
      <c r="E90" s="103"/>
      <c r="F90" s="103">
        <f t="shared" ref="F90" si="91">TRUNC(C90*E90)</f>
        <v>0</v>
      </c>
      <c r="G90" s="103"/>
      <c r="H90" s="103">
        <f t="shared" ref="H90" si="92">TRUNC(C90*G90)</f>
        <v>0</v>
      </c>
      <c r="I90" s="103"/>
      <c r="J90" s="103">
        <f t="shared" ref="J90" si="93">TRUNC(I90*C90)</f>
        <v>0</v>
      </c>
      <c r="K90" s="103">
        <f t="shared" ref="K90" si="94">E90+G90+I90</f>
        <v>0</v>
      </c>
      <c r="L90" s="103">
        <f t="shared" ref="L90" si="95">F90+H90+J90</f>
        <v>0</v>
      </c>
      <c r="M90" s="99"/>
    </row>
    <row r="91" spans="1:13" s="77" customFormat="1" ht="19.149999999999999" customHeight="1">
      <c r="A91" s="92" t="s">
        <v>197</v>
      </c>
      <c r="B91" s="100"/>
      <c r="C91" s="101"/>
      <c r="D91" s="102"/>
      <c r="E91" s="103"/>
      <c r="F91" s="103"/>
      <c r="G91" s="103"/>
      <c r="H91" s="103"/>
      <c r="I91" s="103"/>
      <c r="J91" s="103"/>
      <c r="K91" s="103"/>
      <c r="L91" s="103"/>
      <c r="M91" s="99"/>
    </row>
    <row r="92" spans="1:13" s="77" customFormat="1" ht="19.149999999999999" customHeight="1">
      <c r="A92" s="92" t="s">
        <v>258</v>
      </c>
      <c r="B92" s="100" t="s">
        <v>280</v>
      </c>
      <c r="C92" s="101">
        <v>830.84400000000005</v>
      </c>
      <c r="D92" s="102" t="s">
        <v>194</v>
      </c>
      <c r="E92" s="103"/>
      <c r="F92" s="103">
        <f t="shared" ref="F92:F95" si="96">TRUNC(C92*E92)</f>
        <v>0</v>
      </c>
      <c r="G92" s="103"/>
      <c r="H92" s="103">
        <f t="shared" ref="H92:H95" si="97">TRUNC(C92*G92)</f>
        <v>0</v>
      </c>
      <c r="I92" s="103"/>
      <c r="J92" s="103">
        <f t="shared" ref="J92:J95" si="98">TRUNC(I92*C92)</f>
        <v>0</v>
      </c>
      <c r="K92" s="103">
        <f t="shared" ref="K92:K95" si="99">E92+G92+I92</f>
        <v>0</v>
      </c>
      <c r="L92" s="103">
        <f t="shared" ref="L92:L95" si="100">F92+H92+J92</f>
        <v>0</v>
      </c>
      <c r="M92" s="99"/>
    </row>
    <row r="93" spans="1:13" s="77" customFormat="1" ht="19.149999999999999" customHeight="1">
      <c r="A93" s="92" t="s">
        <v>259</v>
      </c>
      <c r="B93" s="100" t="s">
        <v>260</v>
      </c>
      <c r="C93" s="101">
        <v>61.042000000000002</v>
      </c>
      <c r="D93" s="102" t="s">
        <v>194</v>
      </c>
      <c r="E93" s="103"/>
      <c r="F93" s="103">
        <f t="shared" si="96"/>
        <v>0</v>
      </c>
      <c r="G93" s="103"/>
      <c r="H93" s="103">
        <f t="shared" si="97"/>
        <v>0</v>
      </c>
      <c r="I93" s="103"/>
      <c r="J93" s="103">
        <f t="shared" si="98"/>
        <v>0</v>
      </c>
      <c r="K93" s="103">
        <f t="shared" si="99"/>
        <v>0</v>
      </c>
      <c r="L93" s="103">
        <f t="shared" si="100"/>
        <v>0</v>
      </c>
      <c r="M93" s="99"/>
    </row>
    <row r="94" spans="1:13" s="77" customFormat="1" ht="19.149999999999999" customHeight="1">
      <c r="A94" s="92" t="s">
        <v>261</v>
      </c>
      <c r="B94" s="100"/>
      <c r="C94" s="101">
        <v>7695.7510000000002</v>
      </c>
      <c r="D94" s="102" t="s">
        <v>194</v>
      </c>
      <c r="E94" s="103"/>
      <c r="F94" s="103">
        <f t="shared" si="96"/>
        <v>0</v>
      </c>
      <c r="G94" s="103"/>
      <c r="H94" s="103">
        <f t="shared" si="97"/>
        <v>0</v>
      </c>
      <c r="I94" s="103"/>
      <c r="J94" s="103">
        <f t="shared" si="98"/>
        <v>0</v>
      </c>
      <c r="K94" s="103">
        <f t="shared" si="99"/>
        <v>0</v>
      </c>
      <c r="L94" s="103">
        <f t="shared" si="100"/>
        <v>0</v>
      </c>
      <c r="M94" s="99"/>
    </row>
    <row r="95" spans="1:13" s="77" customFormat="1" ht="19.149999999999999" customHeight="1">
      <c r="A95" s="92" t="s">
        <v>262</v>
      </c>
      <c r="B95" s="100"/>
      <c r="C95" s="101">
        <v>7695.7510000000002</v>
      </c>
      <c r="D95" s="102" t="s">
        <v>194</v>
      </c>
      <c r="E95" s="103"/>
      <c r="F95" s="103">
        <f t="shared" si="96"/>
        <v>0</v>
      </c>
      <c r="G95" s="103"/>
      <c r="H95" s="103">
        <f t="shared" si="97"/>
        <v>0</v>
      </c>
      <c r="I95" s="103"/>
      <c r="J95" s="103">
        <f t="shared" si="98"/>
        <v>0</v>
      </c>
      <c r="K95" s="103">
        <f t="shared" si="99"/>
        <v>0</v>
      </c>
      <c r="L95" s="103">
        <f t="shared" si="100"/>
        <v>0</v>
      </c>
      <c r="M95" s="99"/>
    </row>
    <row r="96" spans="1:13" s="77" customFormat="1" ht="19.149999999999999" customHeight="1">
      <c r="A96" s="92" t="s">
        <v>263</v>
      </c>
      <c r="B96" s="100"/>
      <c r="C96" s="109"/>
      <c r="D96" s="102"/>
      <c r="E96" s="103"/>
      <c r="F96" s="103"/>
      <c r="G96" s="103"/>
      <c r="H96" s="103"/>
      <c r="I96" s="103"/>
      <c r="J96" s="103"/>
      <c r="K96" s="103"/>
      <c r="L96" s="103"/>
      <c r="M96" s="99"/>
    </row>
    <row r="97" spans="1:13" s="77" customFormat="1" ht="19.149999999999999" customHeight="1">
      <c r="A97" s="92" t="s">
        <v>264</v>
      </c>
      <c r="B97" s="100" t="s">
        <v>220</v>
      </c>
      <c r="C97" s="101">
        <v>52</v>
      </c>
      <c r="D97" s="102" t="s">
        <v>196</v>
      </c>
      <c r="E97" s="103"/>
      <c r="F97" s="103">
        <f t="shared" ref="F97:F99" si="101">TRUNC(C97*E97)</f>
        <v>0</v>
      </c>
      <c r="G97" s="103"/>
      <c r="H97" s="103">
        <f t="shared" ref="H97:H99" si="102">TRUNC(C97*G97)</f>
        <v>0</v>
      </c>
      <c r="I97" s="103"/>
      <c r="J97" s="103">
        <f t="shared" ref="J97:J99" si="103">TRUNC(I97*C97)</f>
        <v>0</v>
      </c>
      <c r="K97" s="103">
        <f t="shared" ref="K97:K99" si="104">E97+G97+I97</f>
        <v>0</v>
      </c>
      <c r="L97" s="103">
        <f t="shared" ref="L97:L99" si="105">F97+H97+J97</f>
        <v>0</v>
      </c>
      <c r="M97" s="99"/>
    </row>
    <row r="98" spans="1:13" s="77" customFormat="1" ht="19.149999999999999" customHeight="1">
      <c r="A98" s="92" t="s">
        <v>265</v>
      </c>
      <c r="B98" s="100" t="s">
        <v>198</v>
      </c>
      <c r="C98" s="101">
        <v>104</v>
      </c>
      <c r="D98" s="102" t="s">
        <v>199</v>
      </c>
      <c r="E98" s="103"/>
      <c r="F98" s="103">
        <f t="shared" si="101"/>
        <v>0</v>
      </c>
      <c r="G98" s="103"/>
      <c r="H98" s="103">
        <f t="shared" si="102"/>
        <v>0</v>
      </c>
      <c r="I98" s="103"/>
      <c r="J98" s="103">
        <f t="shared" si="103"/>
        <v>0</v>
      </c>
      <c r="K98" s="103">
        <f t="shared" si="104"/>
        <v>0</v>
      </c>
      <c r="L98" s="103">
        <f t="shared" si="105"/>
        <v>0</v>
      </c>
      <c r="M98" s="99"/>
    </row>
    <row r="99" spans="1:13" s="77" customFormat="1" ht="19.149999999999999" customHeight="1">
      <c r="A99" s="92" t="s">
        <v>266</v>
      </c>
      <c r="B99" s="100" t="s">
        <v>221</v>
      </c>
      <c r="C99" s="101">
        <v>515</v>
      </c>
      <c r="D99" s="102" t="s">
        <v>163</v>
      </c>
      <c r="E99" s="103"/>
      <c r="F99" s="103">
        <f t="shared" si="101"/>
        <v>0</v>
      </c>
      <c r="G99" s="103"/>
      <c r="H99" s="103">
        <f t="shared" si="102"/>
        <v>0</v>
      </c>
      <c r="I99" s="103"/>
      <c r="J99" s="103">
        <f t="shared" si="103"/>
        <v>0</v>
      </c>
      <c r="K99" s="103">
        <f t="shared" si="104"/>
        <v>0</v>
      </c>
      <c r="L99" s="103">
        <f t="shared" si="105"/>
        <v>0</v>
      </c>
      <c r="M99" s="99"/>
    </row>
    <row r="100" spans="1:13" s="77" customFormat="1" ht="19.149999999999999" customHeight="1">
      <c r="A100" s="92" t="s">
        <v>267</v>
      </c>
      <c r="B100" s="100"/>
      <c r="C100" s="109"/>
      <c r="D100" s="102"/>
      <c r="E100" s="103"/>
      <c r="F100" s="103"/>
      <c r="G100" s="103"/>
      <c r="H100" s="103"/>
      <c r="I100" s="103"/>
      <c r="J100" s="103"/>
      <c r="K100" s="103"/>
      <c r="L100" s="103"/>
      <c r="M100" s="99"/>
    </row>
    <row r="101" spans="1:13" s="77" customFormat="1" ht="19.149999999999999" customHeight="1">
      <c r="A101" s="91" t="s">
        <v>272</v>
      </c>
      <c r="B101" s="100" t="s">
        <v>222</v>
      </c>
      <c r="C101" s="101">
        <v>515</v>
      </c>
      <c r="D101" s="101" t="s">
        <v>163</v>
      </c>
      <c r="E101" s="103"/>
      <c r="F101" s="103">
        <f t="shared" ref="F101" si="106">TRUNC(C101*E101)</f>
        <v>0</v>
      </c>
      <c r="G101" s="103"/>
      <c r="H101" s="103">
        <f t="shared" ref="H101" si="107">TRUNC(C101*G101)</f>
        <v>0</v>
      </c>
      <c r="I101" s="103"/>
      <c r="J101" s="103">
        <f t="shared" ref="J101" si="108">TRUNC(I101*C101)</f>
        <v>0</v>
      </c>
      <c r="K101" s="103">
        <f t="shared" ref="K101" si="109">E101+G101+I101</f>
        <v>0</v>
      </c>
      <c r="L101" s="103">
        <f t="shared" ref="L101" si="110">F101+H101+J101</f>
        <v>0</v>
      </c>
      <c r="M101" s="99"/>
    </row>
    <row r="102" spans="1:13" s="77" customFormat="1" ht="19.149999999999999" customHeight="1">
      <c r="A102" s="91" t="s">
        <v>273</v>
      </c>
      <c r="B102" s="100"/>
      <c r="C102" s="101">
        <v>515</v>
      </c>
      <c r="D102" s="101" t="s">
        <v>163</v>
      </c>
      <c r="E102" s="103"/>
      <c r="F102" s="103">
        <f t="shared" ref="F102" si="111">TRUNC(C102*E102)</f>
        <v>0</v>
      </c>
      <c r="G102" s="103"/>
      <c r="H102" s="103">
        <f t="shared" ref="H102" si="112">TRUNC(C102*G102)</f>
        <v>0</v>
      </c>
      <c r="I102" s="103"/>
      <c r="J102" s="103">
        <f t="shared" ref="J102" si="113">TRUNC(I102*C102)</f>
        <v>0</v>
      </c>
      <c r="K102" s="103">
        <f t="shared" ref="K102" si="114">E102+G102+I102</f>
        <v>0</v>
      </c>
      <c r="L102" s="103">
        <f t="shared" ref="L102" si="115">F102+H102+J102</f>
        <v>0</v>
      </c>
      <c r="M102" s="99"/>
    </row>
    <row r="103" spans="1:13" s="77" customFormat="1" ht="19.149999999999999" customHeight="1">
      <c r="A103" s="91" t="s">
        <v>268</v>
      </c>
      <c r="B103" s="100"/>
      <c r="C103" s="109"/>
      <c r="D103" s="102"/>
      <c r="E103" s="103"/>
      <c r="F103" s="103"/>
      <c r="G103" s="103"/>
      <c r="H103" s="103"/>
      <c r="I103" s="103"/>
      <c r="J103" s="103"/>
      <c r="K103" s="103"/>
      <c r="L103" s="103"/>
      <c r="M103" s="99"/>
    </row>
    <row r="104" spans="1:13" s="77" customFormat="1" ht="19.149999999999999" customHeight="1">
      <c r="A104" s="91" t="s">
        <v>269</v>
      </c>
      <c r="B104" s="100" t="s">
        <v>200</v>
      </c>
      <c r="C104" s="101">
        <v>270</v>
      </c>
      <c r="D104" s="102" t="s">
        <v>202</v>
      </c>
      <c r="E104" s="103"/>
      <c r="F104" s="103">
        <f t="shared" ref="F104:F106" si="116">TRUNC(C104*E104)</f>
        <v>0</v>
      </c>
      <c r="G104" s="103"/>
      <c r="H104" s="103">
        <f t="shared" ref="H104:H106" si="117">TRUNC(C104*G104)</f>
        <v>0</v>
      </c>
      <c r="I104" s="103"/>
      <c r="J104" s="103">
        <f t="shared" ref="J104:J106" si="118">TRUNC(I104*C104)</f>
        <v>0</v>
      </c>
      <c r="K104" s="103">
        <f t="shared" ref="K104:K106" si="119">E104+G104+I104</f>
        <v>0</v>
      </c>
      <c r="L104" s="103">
        <f t="shared" ref="L104:L106" si="120">F104+H104+J104</f>
        <v>0</v>
      </c>
      <c r="M104" s="99"/>
    </row>
    <row r="105" spans="1:13" s="77" customFormat="1" ht="19.149999999999999" customHeight="1">
      <c r="A105" s="91" t="s">
        <v>270</v>
      </c>
      <c r="B105" s="100" t="s">
        <v>200</v>
      </c>
      <c r="C105" s="101">
        <v>540</v>
      </c>
      <c r="D105" s="102" t="s">
        <v>203</v>
      </c>
      <c r="E105" s="103"/>
      <c r="F105" s="103">
        <f t="shared" si="116"/>
        <v>0</v>
      </c>
      <c r="G105" s="103"/>
      <c r="H105" s="103">
        <f t="shared" si="117"/>
        <v>0</v>
      </c>
      <c r="I105" s="103"/>
      <c r="J105" s="103">
        <f t="shared" si="118"/>
        <v>0</v>
      </c>
      <c r="K105" s="103">
        <f t="shared" si="119"/>
        <v>0</v>
      </c>
      <c r="L105" s="103">
        <f t="shared" si="120"/>
        <v>0</v>
      </c>
      <c r="M105" s="99"/>
    </row>
    <row r="106" spans="1:13" s="77" customFormat="1" ht="19.149999999999999" customHeight="1">
      <c r="A106" s="91" t="s">
        <v>271</v>
      </c>
      <c r="B106" s="100" t="s">
        <v>201</v>
      </c>
      <c r="C106" s="101">
        <v>1080</v>
      </c>
      <c r="D106" s="102" t="s">
        <v>204</v>
      </c>
      <c r="E106" s="103"/>
      <c r="F106" s="103">
        <f t="shared" si="116"/>
        <v>0</v>
      </c>
      <c r="G106" s="103"/>
      <c r="H106" s="103">
        <f t="shared" si="117"/>
        <v>0</v>
      </c>
      <c r="I106" s="103"/>
      <c r="J106" s="103">
        <f t="shared" si="118"/>
        <v>0</v>
      </c>
      <c r="K106" s="103">
        <f t="shared" si="119"/>
        <v>0</v>
      </c>
      <c r="L106" s="103">
        <f t="shared" si="120"/>
        <v>0</v>
      </c>
      <c r="M106" s="99"/>
    </row>
    <row r="107" spans="1:13" s="77" customFormat="1" ht="19.149999999999999" customHeight="1">
      <c r="A107" s="91"/>
      <c r="B107" s="100"/>
      <c r="C107" s="101"/>
      <c r="D107" s="102"/>
      <c r="E107" s="103"/>
      <c r="F107" s="103"/>
      <c r="G107" s="103"/>
      <c r="H107" s="103"/>
      <c r="I107" s="103"/>
      <c r="J107" s="103"/>
      <c r="K107" s="103"/>
      <c r="L107" s="103"/>
      <c r="M107" s="99"/>
    </row>
    <row r="108" spans="1:13" s="77" customFormat="1" ht="19.149999999999999" customHeight="1">
      <c r="A108" s="92"/>
      <c r="B108" s="100"/>
      <c r="C108" s="101"/>
      <c r="D108" s="102"/>
      <c r="E108" s="103"/>
      <c r="F108" s="103"/>
      <c r="G108" s="103"/>
      <c r="H108" s="103"/>
      <c r="I108" s="103"/>
      <c r="J108" s="103"/>
      <c r="K108" s="103"/>
      <c r="L108" s="103"/>
      <c r="M108" s="99"/>
    </row>
    <row r="109" spans="1:13" s="77" customFormat="1" ht="19.149999999999999" customHeight="1">
      <c r="A109" s="97"/>
      <c r="B109" s="100"/>
      <c r="C109" s="101"/>
      <c r="D109" s="102"/>
      <c r="E109" s="103"/>
      <c r="F109" s="103"/>
      <c r="G109" s="103"/>
      <c r="H109" s="103"/>
      <c r="I109" s="103"/>
      <c r="J109" s="103"/>
      <c r="K109" s="103"/>
      <c r="L109" s="103"/>
      <c r="M109" s="99"/>
    </row>
    <row r="110" spans="1:13" s="77" customFormat="1" ht="19.149999999999999" customHeight="1">
      <c r="A110" s="95"/>
      <c r="B110" s="100"/>
      <c r="C110" s="109"/>
      <c r="D110" s="102"/>
      <c r="E110" s="103"/>
      <c r="F110" s="98"/>
      <c r="G110" s="98"/>
      <c r="H110" s="98"/>
      <c r="I110" s="98"/>
      <c r="J110" s="98"/>
      <c r="K110" s="98"/>
      <c r="L110" s="98"/>
      <c r="M110" s="99"/>
    </row>
    <row r="111" spans="1:13" s="77" customFormat="1" ht="19.149999999999999" customHeight="1">
      <c r="A111" s="97"/>
      <c r="B111" s="100"/>
      <c r="C111" s="109"/>
      <c r="D111" s="102"/>
      <c r="E111" s="103"/>
      <c r="F111" s="103"/>
      <c r="G111" s="103"/>
      <c r="H111" s="103"/>
      <c r="I111" s="103"/>
      <c r="J111" s="103"/>
      <c r="K111" s="103"/>
      <c r="L111" s="103"/>
      <c r="M111" s="99"/>
    </row>
    <row r="112" spans="1:13" s="77" customFormat="1" ht="19.149999999999999" customHeight="1">
      <c r="A112" s="92"/>
      <c r="B112" s="100"/>
      <c r="C112" s="109"/>
      <c r="D112" s="102"/>
      <c r="E112" s="103"/>
      <c r="F112" s="103"/>
      <c r="G112" s="103"/>
      <c r="H112" s="103"/>
      <c r="I112" s="103"/>
      <c r="J112" s="103"/>
      <c r="K112" s="103"/>
      <c r="L112" s="103"/>
      <c r="M112" s="99"/>
    </row>
    <row r="113" spans="1:13" s="77" customFormat="1" ht="19.149999999999999" customHeight="1">
      <c r="A113" s="92"/>
      <c r="B113" s="100"/>
      <c r="C113" s="109"/>
      <c r="D113" s="102"/>
      <c r="E113" s="103"/>
      <c r="F113" s="103"/>
      <c r="G113" s="103"/>
      <c r="H113" s="103"/>
      <c r="I113" s="103"/>
      <c r="J113" s="103"/>
      <c r="K113" s="103"/>
      <c r="L113" s="103"/>
      <c r="M113" s="99"/>
    </row>
    <row r="114" spans="1:13" s="77" customFormat="1" ht="19.149999999999999" customHeight="1">
      <c r="A114" s="92"/>
      <c r="B114" s="100"/>
      <c r="C114" s="109"/>
      <c r="D114" s="102"/>
      <c r="E114" s="103"/>
      <c r="F114" s="103"/>
      <c r="G114" s="103"/>
      <c r="H114" s="103"/>
      <c r="I114" s="103"/>
      <c r="J114" s="103"/>
      <c r="K114" s="103"/>
      <c r="L114" s="103"/>
      <c r="M114" s="99"/>
    </row>
    <row r="115" spans="1:13" s="77" customFormat="1" ht="19.149999999999999" customHeight="1">
      <c r="A115" s="92"/>
      <c r="B115" s="100"/>
      <c r="C115" s="109"/>
      <c r="D115" s="102"/>
      <c r="E115" s="103"/>
      <c r="F115" s="103"/>
      <c r="G115" s="103"/>
      <c r="H115" s="103"/>
      <c r="I115" s="103"/>
      <c r="J115" s="103"/>
      <c r="K115" s="103"/>
      <c r="L115" s="103"/>
      <c r="M115" s="99"/>
    </row>
    <row r="116" spans="1:13" ht="19.149999999999999" customHeight="1">
      <c r="A116" s="92"/>
      <c r="B116" s="100"/>
      <c r="C116" s="109"/>
      <c r="D116" s="102"/>
      <c r="E116" s="103"/>
      <c r="F116" s="103"/>
      <c r="G116" s="103"/>
      <c r="H116" s="103"/>
      <c r="I116" s="103"/>
      <c r="J116" s="103"/>
      <c r="K116" s="103"/>
      <c r="L116" s="103"/>
      <c r="M116" s="99"/>
    </row>
    <row r="117" spans="1:13" ht="19.149999999999999" customHeight="1">
      <c r="A117" s="92"/>
      <c r="B117" s="100"/>
      <c r="C117" s="105"/>
      <c r="D117" s="102"/>
      <c r="E117" s="103"/>
      <c r="F117" s="103"/>
      <c r="G117" s="103"/>
      <c r="H117" s="103"/>
      <c r="I117" s="103"/>
      <c r="J117" s="103"/>
      <c r="K117" s="103"/>
      <c r="L117" s="103"/>
      <c r="M117" s="99"/>
    </row>
    <row r="118" spans="1:13" ht="19.149999999999999" customHeight="1">
      <c r="A118" s="92"/>
      <c r="B118" s="100"/>
      <c r="C118" s="105"/>
      <c r="D118" s="102"/>
      <c r="E118" s="103"/>
      <c r="F118" s="103"/>
      <c r="G118" s="103"/>
      <c r="H118" s="103"/>
      <c r="I118" s="103"/>
      <c r="J118" s="103"/>
      <c r="K118" s="103"/>
      <c r="L118" s="103"/>
      <c r="M118" s="99"/>
    </row>
    <row r="119" spans="1:13" ht="19.149999999999999" customHeight="1">
      <c r="A119" s="92"/>
      <c r="B119" s="100"/>
      <c r="C119" s="109"/>
      <c r="D119" s="102"/>
      <c r="E119" s="103"/>
      <c r="F119" s="103"/>
      <c r="G119" s="103"/>
      <c r="H119" s="103"/>
      <c r="I119" s="103"/>
      <c r="J119" s="103"/>
      <c r="K119" s="103"/>
      <c r="L119" s="103"/>
      <c r="M119" s="99"/>
    </row>
    <row r="120" spans="1:13" ht="19.149999999999999" customHeight="1">
      <c r="A120" s="92"/>
      <c r="B120" s="100"/>
      <c r="C120" s="109"/>
      <c r="D120" s="102"/>
      <c r="E120" s="103"/>
      <c r="F120" s="103"/>
      <c r="G120" s="103"/>
      <c r="H120" s="103"/>
      <c r="I120" s="103"/>
      <c r="J120" s="103"/>
      <c r="K120" s="103"/>
      <c r="L120" s="103"/>
      <c r="M120" s="99"/>
    </row>
    <row r="121" spans="1:13" ht="19.149999999999999" customHeight="1">
      <c r="A121" s="92"/>
      <c r="B121" s="100" t="s">
        <v>277</v>
      </c>
      <c r="C121" s="109"/>
      <c r="D121" s="102"/>
      <c r="E121" s="103"/>
      <c r="F121" s="103"/>
      <c r="G121" s="103"/>
      <c r="H121" s="103"/>
      <c r="I121" s="103"/>
      <c r="J121" s="103"/>
      <c r="K121" s="103"/>
      <c r="L121" s="103"/>
      <c r="M121" s="99"/>
    </row>
    <row r="122" spans="1:13" ht="19.149999999999999" customHeight="1">
      <c r="A122" s="115"/>
      <c r="B122" s="115"/>
      <c r="C122" s="116"/>
      <c r="D122" s="115"/>
      <c r="E122" s="117"/>
      <c r="F122" s="117"/>
      <c r="G122" s="118"/>
      <c r="H122" s="118"/>
      <c r="I122" s="118"/>
      <c r="J122" s="118"/>
      <c r="K122" s="118"/>
      <c r="L122" s="118"/>
      <c r="M122" s="118"/>
    </row>
    <row r="123" spans="1:13" ht="19.149999999999999" customHeight="1">
      <c r="A123" s="78"/>
      <c r="B123" s="78"/>
      <c r="C123" s="79"/>
      <c r="D123" s="78"/>
      <c r="E123" s="80"/>
      <c r="F123" s="80"/>
      <c r="G123" s="81"/>
      <c r="H123" s="81"/>
      <c r="I123" s="81"/>
      <c r="J123" s="81"/>
      <c r="K123" s="81"/>
      <c r="L123" s="81"/>
      <c r="M123" s="81"/>
    </row>
    <row r="124" spans="1:13" ht="19.149999999999999" customHeight="1">
      <c r="A124" s="78"/>
      <c r="B124" s="78"/>
      <c r="C124" s="79"/>
      <c r="D124" s="78"/>
      <c r="E124" s="80"/>
      <c r="F124" s="80"/>
      <c r="G124" s="81"/>
      <c r="H124" s="81"/>
      <c r="I124" s="81"/>
      <c r="J124" s="81"/>
      <c r="K124" s="81"/>
      <c r="L124" s="81"/>
      <c r="M124" s="81"/>
    </row>
    <row r="125" spans="1:13" ht="19.149999999999999" customHeight="1">
      <c r="A125" s="78"/>
      <c r="B125" s="78"/>
      <c r="C125" s="79"/>
      <c r="D125" s="78"/>
      <c r="E125" s="80"/>
      <c r="F125" s="80"/>
      <c r="G125" s="81"/>
      <c r="H125" s="81"/>
      <c r="I125" s="81"/>
      <c r="J125" s="81"/>
      <c r="K125" s="81"/>
      <c r="L125" s="81"/>
      <c r="M125" s="81"/>
    </row>
    <row r="126" spans="1:13" ht="19.149999999999999" customHeight="1">
      <c r="A126" s="78"/>
      <c r="B126" s="78"/>
      <c r="C126" s="79"/>
      <c r="D126" s="78"/>
      <c r="E126" s="80"/>
      <c r="F126" s="80"/>
      <c r="G126" s="81"/>
      <c r="H126" s="81"/>
      <c r="I126" s="81"/>
      <c r="J126" s="81"/>
      <c r="K126" s="81"/>
      <c r="L126" s="81"/>
      <c r="M126" s="81"/>
    </row>
    <row r="127" spans="1:13" ht="19.149999999999999" customHeight="1">
      <c r="A127" s="78"/>
      <c r="B127" s="78"/>
      <c r="C127" s="79"/>
      <c r="D127" s="78"/>
      <c r="E127" s="80"/>
      <c r="F127" s="80"/>
      <c r="G127" s="81"/>
      <c r="H127" s="81"/>
      <c r="I127" s="81"/>
      <c r="J127" s="81"/>
      <c r="K127" s="81"/>
      <c r="L127" s="81"/>
      <c r="M127" s="81"/>
    </row>
    <row r="128" spans="1:13" ht="19.149999999999999" customHeight="1">
      <c r="A128" s="78"/>
      <c r="B128" s="78"/>
      <c r="C128" s="79"/>
      <c r="D128" s="78"/>
      <c r="E128" s="80"/>
      <c r="F128" s="80"/>
      <c r="G128" s="81"/>
      <c r="H128" s="81"/>
      <c r="I128" s="81"/>
      <c r="J128" s="81"/>
      <c r="K128" s="81"/>
      <c r="L128" s="81"/>
      <c r="M128" s="81"/>
    </row>
    <row r="129" spans="1:13" ht="19.149999999999999" customHeight="1">
      <c r="A129" s="78"/>
      <c r="B129" s="78"/>
      <c r="C129" s="79"/>
      <c r="D129" s="78"/>
      <c r="E129" s="80"/>
      <c r="F129" s="80"/>
      <c r="G129" s="81"/>
      <c r="H129" s="81"/>
      <c r="I129" s="81"/>
      <c r="J129" s="81"/>
      <c r="K129" s="81"/>
      <c r="L129" s="81"/>
      <c r="M129" s="81"/>
    </row>
    <row r="130" spans="1:13" ht="19.149999999999999" customHeight="1">
      <c r="A130" s="78"/>
      <c r="B130" s="78"/>
      <c r="C130" s="79"/>
      <c r="D130" s="78"/>
      <c r="E130" s="80"/>
      <c r="F130" s="80"/>
      <c r="G130" s="81"/>
      <c r="H130" s="81"/>
      <c r="I130" s="81"/>
      <c r="J130" s="81"/>
      <c r="K130" s="81"/>
      <c r="L130" s="81"/>
      <c r="M130" s="81"/>
    </row>
    <row r="131" spans="1:13" ht="19.149999999999999" customHeight="1">
      <c r="A131" s="78"/>
      <c r="B131" s="78"/>
      <c r="C131" s="79"/>
      <c r="D131" s="78"/>
      <c r="E131" s="80"/>
      <c r="F131" s="80"/>
      <c r="G131" s="81"/>
      <c r="H131" s="81"/>
      <c r="I131" s="81"/>
      <c r="J131" s="81"/>
      <c r="K131" s="81"/>
      <c r="L131" s="81"/>
      <c r="M131" s="81"/>
    </row>
    <row r="132" spans="1:13" ht="19.149999999999999" customHeight="1">
      <c r="A132" s="78"/>
      <c r="B132" s="78"/>
      <c r="C132" s="79"/>
      <c r="D132" s="78"/>
      <c r="E132" s="80"/>
      <c r="F132" s="80"/>
      <c r="G132" s="81"/>
      <c r="H132" s="81"/>
      <c r="I132" s="81"/>
      <c r="J132" s="81"/>
      <c r="K132" s="81"/>
      <c r="L132" s="81"/>
      <c r="M132" s="81"/>
    </row>
    <row r="133" spans="1:13" ht="19.149999999999999" customHeight="1">
      <c r="A133" s="78"/>
      <c r="B133" s="78"/>
      <c r="C133" s="79"/>
      <c r="D133" s="78"/>
      <c r="E133" s="80"/>
      <c r="F133" s="80"/>
      <c r="G133" s="81"/>
      <c r="H133" s="81"/>
      <c r="I133" s="81"/>
      <c r="J133" s="81"/>
      <c r="K133" s="81"/>
      <c r="L133" s="81"/>
      <c r="M133" s="81"/>
    </row>
    <row r="134" spans="1:13" ht="19.149999999999999" customHeight="1">
      <c r="A134" s="78"/>
      <c r="B134" s="78"/>
      <c r="C134" s="79"/>
      <c r="D134" s="78"/>
      <c r="E134" s="80"/>
      <c r="F134" s="80"/>
      <c r="G134" s="81"/>
      <c r="H134" s="81"/>
      <c r="I134" s="81"/>
      <c r="J134" s="81"/>
      <c r="K134" s="81"/>
      <c r="L134" s="81"/>
      <c r="M134" s="81"/>
    </row>
    <row r="135" spans="1:13" ht="19.149999999999999" customHeight="1">
      <c r="A135" s="78"/>
      <c r="B135" s="78"/>
      <c r="C135" s="79"/>
      <c r="D135" s="78"/>
      <c r="E135" s="80"/>
      <c r="F135" s="80"/>
      <c r="G135" s="81"/>
      <c r="H135" s="81"/>
      <c r="I135" s="81"/>
      <c r="J135" s="81"/>
      <c r="K135" s="81"/>
      <c r="L135" s="81"/>
      <c r="M135" s="81"/>
    </row>
    <row r="136" spans="1:13" ht="19.149999999999999" customHeight="1">
      <c r="A136" s="78"/>
      <c r="B136" s="78"/>
      <c r="C136" s="79"/>
      <c r="D136" s="78"/>
      <c r="E136" s="80"/>
      <c r="F136" s="80"/>
      <c r="G136" s="81"/>
      <c r="H136" s="81"/>
      <c r="I136" s="81"/>
      <c r="J136" s="81"/>
      <c r="K136" s="81"/>
      <c r="L136" s="81"/>
      <c r="M136" s="81"/>
    </row>
    <row r="137" spans="1:13" ht="19.149999999999999" customHeight="1">
      <c r="A137" s="78"/>
      <c r="B137" s="78"/>
      <c r="C137" s="79"/>
      <c r="D137" s="78"/>
      <c r="E137" s="80"/>
      <c r="F137" s="80"/>
      <c r="G137" s="81"/>
      <c r="H137" s="81"/>
      <c r="I137" s="81"/>
      <c r="J137" s="81"/>
      <c r="K137" s="81"/>
      <c r="L137" s="81"/>
      <c r="M137" s="81"/>
    </row>
    <row r="138" spans="1:13" ht="19.149999999999999" customHeight="1">
      <c r="A138" s="78"/>
      <c r="B138" s="78"/>
      <c r="C138" s="79"/>
      <c r="D138" s="78"/>
      <c r="E138" s="80"/>
      <c r="F138" s="80"/>
      <c r="G138" s="81"/>
      <c r="H138" s="81"/>
      <c r="I138" s="81"/>
      <c r="J138" s="81"/>
      <c r="K138" s="81"/>
      <c r="L138" s="81"/>
      <c r="M138" s="81"/>
    </row>
    <row r="139" spans="1:13" ht="19.149999999999999" customHeight="1">
      <c r="A139" s="78"/>
      <c r="B139" s="78"/>
      <c r="C139" s="79"/>
      <c r="D139" s="78"/>
      <c r="E139" s="80"/>
      <c r="F139" s="80"/>
      <c r="G139" s="81"/>
      <c r="H139" s="81"/>
      <c r="I139" s="81"/>
      <c r="J139" s="81"/>
      <c r="K139" s="81"/>
      <c r="L139" s="81"/>
      <c r="M139" s="81"/>
    </row>
    <row r="140" spans="1:13" ht="19.149999999999999" customHeight="1">
      <c r="A140" s="78"/>
      <c r="B140" s="78"/>
      <c r="C140" s="79"/>
      <c r="D140" s="78"/>
      <c r="E140" s="80"/>
      <c r="F140" s="80"/>
      <c r="G140" s="81"/>
      <c r="H140" s="81"/>
      <c r="I140" s="81"/>
      <c r="J140" s="81"/>
      <c r="K140" s="81"/>
      <c r="L140" s="81"/>
      <c r="M140" s="81"/>
    </row>
    <row r="141" spans="1:13" ht="19.149999999999999" customHeight="1">
      <c r="A141" s="78"/>
      <c r="B141" s="78"/>
      <c r="C141" s="79"/>
      <c r="D141" s="78"/>
      <c r="E141" s="80"/>
      <c r="F141" s="80"/>
      <c r="G141" s="81"/>
      <c r="H141" s="81"/>
      <c r="I141" s="81"/>
      <c r="J141" s="81"/>
      <c r="K141" s="81"/>
      <c r="L141" s="81"/>
      <c r="M141" s="81"/>
    </row>
    <row r="142" spans="1:13" ht="19.149999999999999" customHeight="1">
      <c r="A142" s="78"/>
      <c r="B142" s="78"/>
      <c r="C142" s="79"/>
      <c r="D142" s="78"/>
      <c r="E142" s="80"/>
      <c r="F142" s="80"/>
      <c r="G142" s="81"/>
      <c r="H142" s="81"/>
      <c r="I142" s="81"/>
      <c r="J142" s="81"/>
      <c r="K142" s="81"/>
      <c r="L142" s="81"/>
      <c r="M142" s="81"/>
    </row>
    <row r="143" spans="1:13" ht="19.149999999999999" customHeight="1">
      <c r="A143" s="78"/>
      <c r="B143" s="78"/>
      <c r="C143" s="79"/>
      <c r="D143" s="78"/>
      <c r="E143" s="80"/>
      <c r="F143" s="80"/>
      <c r="G143" s="81"/>
      <c r="H143" s="81"/>
      <c r="I143" s="81"/>
      <c r="J143" s="81"/>
      <c r="K143" s="81"/>
      <c r="L143" s="81"/>
      <c r="M143" s="81"/>
    </row>
    <row r="144" spans="1:13" ht="19.149999999999999" customHeight="1">
      <c r="A144" s="78"/>
      <c r="B144" s="78"/>
      <c r="C144" s="79"/>
      <c r="D144" s="78"/>
      <c r="E144" s="80"/>
      <c r="F144" s="80"/>
      <c r="G144" s="81"/>
      <c r="H144" s="81"/>
      <c r="I144" s="81"/>
      <c r="J144" s="81"/>
      <c r="K144" s="81"/>
      <c r="L144" s="81"/>
      <c r="M144" s="81"/>
    </row>
    <row r="145" spans="1:13" ht="19.149999999999999" customHeight="1">
      <c r="A145" s="78"/>
      <c r="B145" s="78"/>
      <c r="C145" s="79"/>
      <c r="D145" s="78"/>
      <c r="E145" s="80"/>
      <c r="F145" s="80"/>
      <c r="G145" s="81"/>
      <c r="H145" s="81"/>
      <c r="I145" s="81"/>
      <c r="J145" s="81"/>
      <c r="K145" s="81"/>
      <c r="L145" s="81"/>
      <c r="M145" s="81"/>
    </row>
    <row r="146" spans="1:13" ht="19.149999999999999" customHeight="1">
      <c r="A146" s="78"/>
      <c r="B146" s="78"/>
      <c r="C146" s="79"/>
      <c r="D146" s="78"/>
      <c r="E146" s="80"/>
      <c r="F146" s="80"/>
      <c r="G146" s="81"/>
      <c r="H146" s="81"/>
      <c r="I146" s="81"/>
      <c r="J146" s="81"/>
      <c r="K146" s="81"/>
      <c r="L146" s="81"/>
      <c r="M146" s="81"/>
    </row>
    <row r="147" spans="1:13" ht="19.149999999999999" customHeight="1">
      <c r="A147" s="78"/>
      <c r="B147" s="78"/>
      <c r="C147" s="79"/>
      <c r="D147" s="78"/>
      <c r="E147" s="80"/>
      <c r="F147" s="80"/>
      <c r="G147" s="81"/>
      <c r="H147" s="81"/>
      <c r="I147" s="81"/>
      <c r="J147" s="81"/>
      <c r="K147" s="81"/>
      <c r="L147" s="81"/>
      <c r="M147" s="81"/>
    </row>
    <row r="148" spans="1:13" ht="19.149999999999999" customHeight="1">
      <c r="A148" s="78"/>
      <c r="B148" s="78"/>
      <c r="C148" s="79"/>
      <c r="D148" s="78"/>
      <c r="E148" s="80"/>
      <c r="F148" s="80"/>
      <c r="G148" s="81"/>
      <c r="H148" s="81"/>
      <c r="I148" s="81"/>
      <c r="J148" s="81"/>
      <c r="K148" s="81"/>
      <c r="L148" s="81"/>
      <c r="M148" s="81"/>
    </row>
    <row r="149" spans="1:13" ht="19.149999999999999" customHeight="1">
      <c r="A149" s="78"/>
      <c r="B149" s="78"/>
      <c r="C149" s="79"/>
      <c r="D149" s="78"/>
      <c r="E149" s="80"/>
      <c r="F149" s="80"/>
      <c r="G149" s="81"/>
      <c r="H149" s="81"/>
      <c r="I149" s="81"/>
      <c r="J149" s="81"/>
      <c r="K149" s="81"/>
      <c r="L149" s="81"/>
      <c r="M149" s="81"/>
    </row>
    <row r="150" spans="1:13" ht="19.149999999999999" customHeight="1">
      <c r="A150" s="78"/>
      <c r="B150" s="78"/>
      <c r="C150" s="79"/>
      <c r="D150" s="78"/>
      <c r="E150" s="80"/>
      <c r="F150" s="80"/>
      <c r="G150" s="81"/>
      <c r="H150" s="81"/>
      <c r="I150" s="81"/>
      <c r="J150" s="81"/>
      <c r="K150" s="81"/>
      <c r="L150" s="81"/>
      <c r="M150" s="81"/>
    </row>
    <row r="151" spans="1:13" ht="19.149999999999999" customHeight="1">
      <c r="A151" s="78"/>
      <c r="B151" s="78"/>
      <c r="C151" s="79"/>
      <c r="D151" s="78"/>
      <c r="E151" s="80"/>
      <c r="F151" s="80"/>
      <c r="G151" s="81"/>
      <c r="H151" s="81"/>
      <c r="I151" s="81"/>
      <c r="J151" s="81"/>
      <c r="K151" s="81"/>
      <c r="L151" s="81"/>
      <c r="M151" s="81"/>
    </row>
    <row r="152" spans="1:13" ht="19.149999999999999" customHeight="1">
      <c r="A152" s="78"/>
      <c r="B152" s="78"/>
      <c r="C152" s="79"/>
      <c r="D152" s="78"/>
      <c r="E152" s="80"/>
      <c r="F152" s="80"/>
      <c r="G152" s="81"/>
      <c r="H152" s="81"/>
      <c r="I152" s="81"/>
      <c r="J152" s="81"/>
      <c r="K152" s="81"/>
      <c r="L152" s="81"/>
      <c r="M152" s="81"/>
    </row>
    <row r="153" spans="1:13" ht="19.149999999999999" customHeight="1">
      <c r="A153" s="78"/>
      <c r="B153" s="78"/>
      <c r="C153" s="79"/>
      <c r="D153" s="78"/>
      <c r="E153" s="80"/>
      <c r="F153" s="80"/>
      <c r="G153" s="81"/>
      <c r="H153" s="81"/>
      <c r="I153" s="81"/>
      <c r="J153" s="81"/>
      <c r="K153" s="81"/>
      <c r="L153" s="81"/>
      <c r="M153" s="81"/>
    </row>
    <row r="154" spans="1:13" ht="19.149999999999999" customHeight="1">
      <c r="A154" s="78"/>
      <c r="B154" s="78"/>
      <c r="C154" s="79"/>
      <c r="D154" s="78"/>
      <c r="E154" s="80"/>
      <c r="F154" s="80"/>
      <c r="G154" s="81"/>
      <c r="H154" s="81"/>
      <c r="I154" s="81"/>
      <c r="J154" s="81"/>
      <c r="K154" s="81"/>
      <c r="L154" s="81"/>
      <c r="M154" s="81"/>
    </row>
    <row r="155" spans="1:13" ht="19.149999999999999" customHeight="1">
      <c r="A155" s="78"/>
      <c r="B155" s="78"/>
      <c r="C155" s="79"/>
      <c r="D155" s="78"/>
      <c r="E155" s="80"/>
      <c r="F155" s="80"/>
      <c r="G155" s="81"/>
      <c r="H155" s="81"/>
      <c r="I155" s="81"/>
      <c r="J155" s="81"/>
      <c r="K155" s="81"/>
      <c r="L155" s="81"/>
      <c r="M155" s="81"/>
    </row>
    <row r="156" spans="1:13" ht="19.149999999999999" customHeight="1">
      <c r="A156" s="78"/>
      <c r="B156" s="78"/>
      <c r="C156" s="79"/>
      <c r="D156" s="78"/>
      <c r="E156" s="80"/>
      <c r="F156" s="80"/>
      <c r="G156" s="81"/>
      <c r="H156" s="81"/>
      <c r="I156" s="81"/>
      <c r="J156" s="81"/>
      <c r="K156" s="81"/>
      <c r="L156" s="81"/>
      <c r="M156" s="81"/>
    </row>
    <row r="157" spans="1:13" ht="19.149999999999999" customHeight="1">
      <c r="A157" s="78"/>
      <c r="B157" s="78"/>
      <c r="C157" s="79"/>
      <c r="D157" s="78"/>
      <c r="E157" s="80"/>
      <c r="F157" s="80"/>
      <c r="G157" s="81"/>
      <c r="H157" s="81"/>
      <c r="I157" s="81"/>
      <c r="J157" s="81"/>
      <c r="K157" s="81"/>
      <c r="L157" s="81"/>
      <c r="M157" s="81"/>
    </row>
    <row r="158" spans="1:13" ht="19.149999999999999" customHeight="1">
      <c r="A158" s="78"/>
      <c r="B158" s="78"/>
      <c r="C158" s="79"/>
      <c r="D158" s="78"/>
      <c r="E158" s="80"/>
      <c r="F158" s="80"/>
      <c r="G158" s="81"/>
      <c r="H158" s="81"/>
      <c r="I158" s="81"/>
      <c r="J158" s="81"/>
      <c r="K158" s="81"/>
      <c r="L158" s="81"/>
      <c r="M158" s="81"/>
    </row>
    <row r="159" spans="1:13" ht="19.149999999999999" customHeight="1">
      <c r="A159" s="78"/>
      <c r="B159" s="78"/>
      <c r="C159" s="79"/>
      <c r="D159" s="78"/>
      <c r="E159" s="80"/>
      <c r="F159" s="80"/>
      <c r="G159" s="81"/>
      <c r="H159" s="81"/>
      <c r="I159" s="81"/>
      <c r="J159" s="81"/>
      <c r="K159" s="81"/>
      <c r="L159" s="81"/>
      <c r="M159" s="81"/>
    </row>
    <row r="160" spans="1:13" ht="19.149999999999999" customHeight="1">
      <c r="A160" s="78"/>
      <c r="B160" s="78"/>
      <c r="C160" s="79"/>
      <c r="D160" s="78"/>
      <c r="E160" s="80"/>
      <c r="F160" s="80"/>
      <c r="G160" s="81"/>
      <c r="H160" s="81"/>
      <c r="I160" s="81"/>
      <c r="J160" s="81"/>
      <c r="K160" s="81"/>
      <c r="L160" s="81"/>
      <c r="M160" s="81"/>
    </row>
    <row r="161" spans="1:13" ht="19.149999999999999" customHeight="1">
      <c r="A161" s="78"/>
      <c r="B161" s="78"/>
      <c r="C161" s="79"/>
      <c r="D161" s="78"/>
      <c r="E161" s="80"/>
      <c r="F161" s="80"/>
      <c r="G161" s="81"/>
      <c r="H161" s="81"/>
      <c r="I161" s="81"/>
      <c r="J161" s="81"/>
      <c r="K161" s="81"/>
      <c r="L161" s="81"/>
      <c r="M161" s="81"/>
    </row>
    <row r="162" spans="1:13" ht="19.149999999999999" customHeight="1">
      <c r="A162" s="78"/>
      <c r="B162" s="78"/>
      <c r="C162" s="79"/>
      <c r="D162" s="78"/>
      <c r="E162" s="80"/>
      <c r="F162" s="80"/>
      <c r="G162" s="81"/>
      <c r="H162" s="81"/>
      <c r="I162" s="81"/>
      <c r="J162" s="81"/>
      <c r="K162" s="81"/>
      <c r="L162" s="81"/>
      <c r="M162" s="81"/>
    </row>
    <row r="163" spans="1:13" ht="19.149999999999999" customHeight="1">
      <c r="A163" s="78"/>
      <c r="B163" s="78"/>
      <c r="C163" s="79"/>
      <c r="D163" s="78"/>
      <c r="E163" s="80"/>
      <c r="F163" s="80"/>
      <c r="G163" s="81"/>
      <c r="H163" s="81"/>
      <c r="I163" s="81"/>
      <c r="J163" s="81"/>
      <c r="K163" s="81"/>
      <c r="L163" s="81"/>
      <c r="M163" s="81"/>
    </row>
    <row r="164" spans="1:13" ht="19.149999999999999" customHeight="1">
      <c r="A164" s="78"/>
      <c r="B164" s="78"/>
      <c r="C164" s="79"/>
      <c r="D164" s="78"/>
      <c r="E164" s="80"/>
      <c r="F164" s="80"/>
      <c r="G164" s="81"/>
      <c r="H164" s="81"/>
      <c r="I164" s="81"/>
      <c r="J164" s="81"/>
      <c r="K164" s="81"/>
      <c r="L164" s="81"/>
      <c r="M164" s="81"/>
    </row>
    <row r="165" spans="1:13" ht="19.149999999999999" customHeight="1">
      <c r="A165" s="78"/>
      <c r="B165" s="78"/>
      <c r="C165" s="79"/>
      <c r="D165" s="78"/>
      <c r="E165" s="80"/>
      <c r="F165" s="80"/>
      <c r="G165" s="81"/>
      <c r="H165" s="81"/>
      <c r="I165" s="81"/>
      <c r="J165" s="81"/>
      <c r="K165" s="81"/>
      <c r="L165" s="81"/>
      <c r="M165" s="81"/>
    </row>
    <row r="166" spans="1:13" ht="19.149999999999999" customHeight="1">
      <c r="A166" s="78"/>
      <c r="B166" s="78"/>
      <c r="C166" s="79"/>
      <c r="D166" s="78"/>
      <c r="E166" s="80"/>
      <c r="F166" s="80"/>
      <c r="G166" s="81"/>
      <c r="H166" s="81"/>
      <c r="I166" s="81"/>
      <c r="J166" s="81"/>
      <c r="K166" s="81"/>
      <c r="L166" s="81"/>
      <c r="M166" s="81"/>
    </row>
    <row r="167" spans="1:13" ht="19.149999999999999" customHeight="1">
      <c r="A167" s="78"/>
      <c r="B167" s="78"/>
      <c r="C167" s="79"/>
      <c r="D167" s="78"/>
      <c r="E167" s="80"/>
      <c r="F167" s="80"/>
      <c r="G167" s="81"/>
      <c r="H167" s="81"/>
      <c r="I167" s="81"/>
      <c r="J167" s="81"/>
      <c r="K167" s="81"/>
      <c r="L167" s="81"/>
      <c r="M167" s="81"/>
    </row>
    <row r="168" spans="1:13" ht="19.149999999999999" customHeight="1">
      <c r="A168" s="78"/>
      <c r="B168" s="78"/>
      <c r="C168" s="79"/>
      <c r="D168" s="78"/>
      <c r="E168" s="80"/>
      <c r="F168" s="80"/>
      <c r="G168" s="81"/>
      <c r="H168" s="81"/>
      <c r="I168" s="81"/>
      <c r="J168" s="81"/>
      <c r="K168" s="81"/>
      <c r="L168" s="81"/>
      <c r="M168" s="81"/>
    </row>
    <row r="169" spans="1:13" ht="19.149999999999999" customHeight="1">
      <c r="A169" s="78"/>
      <c r="B169" s="78"/>
      <c r="C169" s="79"/>
      <c r="D169" s="78"/>
      <c r="E169" s="80"/>
      <c r="F169" s="80"/>
      <c r="G169" s="81"/>
      <c r="H169" s="81"/>
      <c r="I169" s="81"/>
      <c r="J169" s="81"/>
      <c r="K169" s="81"/>
      <c r="L169" s="81"/>
      <c r="M169" s="81"/>
    </row>
    <row r="170" spans="1:13" ht="19.149999999999999" customHeight="1">
      <c r="A170" s="78"/>
      <c r="B170" s="78"/>
      <c r="C170" s="79"/>
      <c r="D170" s="78"/>
      <c r="E170" s="80"/>
      <c r="F170" s="80"/>
      <c r="G170" s="81"/>
      <c r="H170" s="81"/>
      <c r="I170" s="81"/>
      <c r="J170" s="81"/>
      <c r="K170" s="81"/>
      <c r="L170" s="81"/>
      <c r="M170" s="81"/>
    </row>
    <row r="171" spans="1:13" ht="19.149999999999999" customHeight="1">
      <c r="A171" s="78"/>
      <c r="B171" s="78"/>
      <c r="C171" s="79"/>
      <c r="D171" s="78"/>
      <c r="E171" s="80"/>
      <c r="F171" s="80"/>
      <c r="G171" s="81"/>
      <c r="H171" s="81"/>
      <c r="I171" s="81"/>
      <c r="J171" s="81"/>
      <c r="K171" s="81"/>
      <c r="L171" s="81"/>
      <c r="M171" s="81"/>
    </row>
    <row r="172" spans="1:13" ht="19.149999999999999" customHeight="1">
      <c r="A172" s="78"/>
      <c r="B172" s="78"/>
      <c r="C172" s="79"/>
      <c r="D172" s="78"/>
      <c r="E172" s="80"/>
      <c r="F172" s="80"/>
      <c r="G172" s="81"/>
      <c r="H172" s="81"/>
      <c r="I172" s="81"/>
      <c r="J172" s="81"/>
      <c r="K172" s="81"/>
      <c r="L172" s="81"/>
      <c r="M172" s="81"/>
    </row>
    <row r="173" spans="1:13" ht="19.149999999999999" customHeight="1">
      <c r="A173" s="78"/>
      <c r="B173" s="78"/>
      <c r="C173" s="79"/>
      <c r="D173" s="78"/>
      <c r="E173" s="80"/>
      <c r="F173" s="80"/>
      <c r="G173" s="81"/>
      <c r="H173" s="81"/>
      <c r="I173" s="81"/>
      <c r="J173" s="81"/>
      <c r="K173" s="81"/>
      <c r="L173" s="81"/>
      <c r="M173" s="81"/>
    </row>
    <row r="174" spans="1:13" ht="19.149999999999999" customHeight="1">
      <c r="A174" s="78"/>
      <c r="B174" s="78"/>
      <c r="C174" s="79"/>
      <c r="D174" s="78"/>
      <c r="E174" s="80"/>
      <c r="F174" s="80"/>
      <c r="G174" s="81"/>
      <c r="H174" s="81"/>
      <c r="I174" s="81"/>
      <c r="J174" s="81"/>
      <c r="K174" s="81"/>
      <c r="L174" s="81"/>
      <c r="M174" s="81"/>
    </row>
    <row r="175" spans="1:13" ht="19.149999999999999" customHeight="1">
      <c r="A175" s="78"/>
      <c r="B175" s="78"/>
      <c r="C175" s="79"/>
      <c r="D175" s="78"/>
      <c r="E175" s="80"/>
      <c r="F175" s="80"/>
      <c r="G175" s="81"/>
      <c r="H175" s="81"/>
      <c r="I175" s="81"/>
      <c r="J175" s="81"/>
      <c r="K175" s="81"/>
      <c r="L175" s="81"/>
      <c r="M175" s="81"/>
    </row>
    <row r="176" spans="1:13" ht="19.149999999999999" customHeight="1">
      <c r="A176" s="78"/>
      <c r="B176" s="78"/>
      <c r="C176" s="79"/>
      <c r="D176" s="78"/>
      <c r="E176" s="80"/>
      <c r="F176" s="80"/>
      <c r="G176" s="81"/>
      <c r="H176" s="81"/>
      <c r="I176" s="81"/>
      <c r="J176" s="81"/>
      <c r="K176" s="81"/>
      <c r="L176" s="81"/>
      <c r="M176" s="81"/>
    </row>
    <row r="177" spans="1:13" ht="19.149999999999999" customHeight="1">
      <c r="A177" s="78"/>
      <c r="B177" s="78"/>
      <c r="C177" s="79"/>
      <c r="D177" s="78"/>
      <c r="E177" s="80"/>
      <c r="F177" s="80"/>
      <c r="G177" s="81"/>
      <c r="H177" s="81"/>
      <c r="I177" s="81"/>
      <c r="J177" s="81"/>
      <c r="K177" s="81"/>
      <c r="L177" s="81"/>
      <c r="M177" s="81"/>
    </row>
    <row r="178" spans="1:13" ht="19.149999999999999" customHeight="1">
      <c r="A178" s="78"/>
      <c r="B178" s="78"/>
      <c r="C178" s="79"/>
      <c r="D178" s="78"/>
      <c r="E178" s="80"/>
      <c r="F178" s="80"/>
      <c r="G178" s="81"/>
      <c r="H178" s="81"/>
      <c r="I178" s="81"/>
      <c r="J178" s="81"/>
      <c r="K178" s="81"/>
      <c r="L178" s="81"/>
      <c r="M178" s="81"/>
    </row>
    <row r="179" spans="1:13" ht="19.149999999999999" customHeight="1">
      <c r="A179" s="78"/>
      <c r="B179" s="78"/>
      <c r="C179" s="79"/>
      <c r="D179" s="78"/>
      <c r="E179" s="80"/>
      <c r="F179" s="80"/>
      <c r="G179" s="81"/>
      <c r="H179" s="81"/>
      <c r="I179" s="81"/>
      <c r="J179" s="81"/>
      <c r="K179" s="81"/>
      <c r="L179" s="81"/>
      <c r="M179" s="81"/>
    </row>
    <row r="180" spans="1:13" ht="19.149999999999999" customHeight="1">
      <c r="A180" s="78"/>
      <c r="B180" s="78"/>
      <c r="C180" s="79"/>
      <c r="D180" s="78"/>
      <c r="E180" s="80"/>
      <c r="F180" s="80"/>
      <c r="G180" s="81"/>
      <c r="H180" s="81"/>
      <c r="I180" s="81"/>
      <c r="J180" s="81"/>
      <c r="K180" s="81"/>
      <c r="L180" s="81"/>
      <c r="M180" s="81"/>
    </row>
    <row r="181" spans="1:13" ht="19.149999999999999" customHeight="1">
      <c r="A181" s="78"/>
      <c r="B181" s="78"/>
      <c r="C181" s="79"/>
      <c r="D181" s="78"/>
      <c r="E181" s="80"/>
      <c r="F181" s="80"/>
      <c r="G181" s="81"/>
      <c r="H181" s="81"/>
      <c r="I181" s="81"/>
      <c r="J181" s="81"/>
      <c r="K181" s="81"/>
      <c r="L181" s="81"/>
      <c r="M181" s="81"/>
    </row>
    <row r="182" spans="1:13" ht="19.149999999999999" customHeight="1">
      <c r="A182" s="78"/>
      <c r="B182" s="78"/>
      <c r="C182" s="79"/>
      <c r="D182" s="78"/>
      <c r="E182" s="80"/>
      <c r="F182" s="80"/>
      <c r="G182" s="81"/>
      <c r="H182" s="81"/>
      <c r="I182" s="81"/>
      <c r="J182" s="81"/>
      <c r="K182" s="81"/>
      <c r="L182" s="81"/>
      <c r="M182" s="81"/>
    </row>
    <row r="183" spans="1:13" ht="19.149999999999999" customHeight="1">
      <c r="A183" s="78"/>
      <c r="B183" s="78"/>
      <c r="C183" s="79"/>
      <c r="D183" s="78"/>
      <c r="E183" s="80"/>
      <c r="F183" s="80"/>
      <c r="G183" s="81"/>
      <c r="H183" s="81"/>
      <c r="I183" s="81"/>
      <c r="J183" s="81"/>
      <c r="K183" s="81"/>
      <c r="L183" s="81"/>
      <c r="M183" s="81"/>
    </row>
    <row r="184" spans="1:13" ht="19.149999999999999" customHeight="1">
      <c r="A184" s="78"/>
      <c r="B184" s="78"/>
      <c r="C184" s="79"/>
      <c r="D184" s="78"/>
      <c r="E184" s="80"/>
      <c r="F184" s="80"/>
      <c r="G184" s="81"/>
      <c r="H184" s="81"/>
      <c r="I184" s="81"/>
      <c r="J184" s="81"/>
      <c r="K184" s="81"/>
      <c r="L184" s="81"/>
      <c r="M184" s="81"/>
    </row>
    <row r="185" spans="1:13" ht="19.149999999999999" customHeight="1">
      <c r="A185" s="78"/>
      <c r="B185" s="78"/>
      <c r="C185" s="79"/>
      <c r="D185" s="78"/>
      <c r="E185" s="80"/>
      <c r="F185" s="80"/>
      <c r="G185" s="81"/>
      <c r="H185" s="81"/>
      <c r="I185" s="81"/>
      <c r="J185" s="81"/>
      <c r="K185" s="81"/>
      <c r="L185" s="81"/>
      <c r="M185" s="81"/>
    </row>
    <row r="186" spans="1:13" ht="19.149999999999999" customHeight="1">
      <c r="A186" s="78"/>
      <c r="B186" s="78"/>
      <c r="C186" s="79"/>
      <c r="D186" s="78"/>
      <c r="E186" s="80"/>
      <c r="F186" s="80"/>
      <c r="G186" s="81"/>
      <c r="H186" s="81"/>
      <c r="I186" s="81"/>
      <c r="J186" s="81"/>
      <c r="K186" s="81"/>
      <c r="L186" s="81"/>
      <c r="M186" s="81"/>
    </row>
    <row r="187" spans="1:13" ht="19.149999999999999" customHeight="1">
      <c r="A187" s="78"/>
      <c r="B187" s="78"/>
      <c r="C187" s="79"/>
      <c r="D187" s="78"/>
      <c r="E187" s="80"/>
      <c r="F187" s="80"/>
      <c r="G187" s="81"/>
      <c r="H187" s="81"/>
      <c r="I187" s="81"/>
      <c r="J187" s="81"/>
      <c r="K187" s="81"/>
      <c r="L187" s="81"/>
      <c r="M187" s="81"/>
    </row>
    <row r="188" spans="1:13" ht="19.149999999999999" customHeight="1">
      <c r="A188" s="78"/>
      <c r="B188" s="78"/>
      <c r="C188" s="79"/>
      <c r="D188" s="78"/>
      <c r="E188" s="80"/>
      <c r="F188" s="80"/>
      <c r="G188" s="81"/>
      <c r="H188" s="81"/>
      <c r="I188" s="81"/>
      <c r="J188" s="81"/>
      <c r="K188" s="81"/>
      <c r="L188" s="81"/>
      <c r="M188" s="81"/>
    </row>
    <row r="189" spans="1:13" ht="19.149999999999999" customHeight="1">
      <c r="A189" s="78"/>
      <c r="B189" s="78"/>
      <c r="C189" s="79"/>
      <c r="D189" s="78"/>
      <c r="E189" s="80"/>
      <c r="F189" s="80"/>
      <c r="G189" s="81"/>
      <c r="H189" s="81"/>
      <c r="I189" s="81"/>
      <c r="J189" s="81"/>
      <c r="K189" s="81"/>
      <c r="L189" s="81"/>
      <c r="M189" s="81"/>
    </row>
    <row r="190" spans="1:13" ht="19.149999999999999" customHeight="1">
      <c r="A190" s="78"/>
      <c r="B190" s="78"/>
      <c r="C190" s="79"/>
      <c r="D190" s="78"/>
      <c r="E190" s="80"/>
      <c r="F190" s="80"/>
      <c r="G190" s="81"/>
      <c r="H190" s="81"/>
      <c r="I190" s="81"/>
      <c r="J190" s="81"/>
      <c r="K190" s="81"/>
      <c r="L190" s="81"/>
      <c r="M190" s="81"/>
    </row>
    <row r="191" spans="1:13" ht="19.149999999999999" customHeight="1">
      <c r="A191" s="78"/>
      <c r="B191" s="78"/>
      <c r="C191" s="79"/>
      <c r="D191" s="78"/>
      <c r="E191" s="80"/>
      <c r="F191" s="80"/>
      <c r="G191" s="81"/>
      <c r="H191" s="81"/>
      <c r="I191" s="81"/>
      <c r="J191" s="81"/>
      <c r="K191" s="81"/>
      <c r="L191" s="81"/>
      <c r="M191" s="81"/>
    </row>
    <row r="192" spans="1:13" ht="19.149999999999999" customHeight="1">
      <c r="A192" s="78"/>
      <c r="B192" s="78"/>
      <c r="C192" s="79"/>
      <c r="D192" s="78"/>
      <c r="E192" s="80"/>
      <c r="F192" s="80"/>
      <c r="G192" s="81"/>
      <c r="H192" s="81"/>
      <c r="I192" s="81"/>
      <c r="J192" s="81"/>
      <c r="K192" s="81"/>
      <c r="L192" s="81"/>
      <c r="M192" s="81"/>
    </row>
    <row r="193" spans="1:13" ht="19.149999999999999" customHeight="1">
      <c r="A193" s="78"/>
      <c r="B193" s="78"/>
      <c r="C193" s="79"/>
      <c r="D193" s="78"/>
      <c r="E193" s="80"/>
      <c r="F193" s="80"/>
      <c r="G193" s="81"/>
      <c r="H193" s="81"/>
      <c r="I193" s="81"/>
      <c r="J193" s="81"/>
      <c r="K193" s="81"/>
      <c r="L193" s="81"/>
      <c r="M193" s="81"/>
    </row>
    <row r="194" spans="1:13" ht="19.149999999999999" customHeight="1">
      <c r="A194" s="78"/>
      <c r="B194" s="78"/>
      <c r="C194" s="79"/>
      <c r="D194" s="78"/>
      <c r="E194" s="80"/>
      <c r="F194" s="80"/>
      <c r="G194" s="81"/>
      <c r="H194" s="81"/>
      <c r="I194" s="81"/>
      <c r="J194" s="81"/>
      <c r="K194" s="81"/>
      <c r="L194" s="81"/>
      <c r="M194" s="81"/>
    </row>
    <row r="195" spans="1:13" ht="19.149999999999999" customHeight="1">
      <c r="A195" s="78"/>
      <c r="B195" s="78"/>
      <c r="C195" s="79"/>
      <c r="D195" s="78"/>
      <c r="E195" s="80"/>
      <c r="F195" s="80"/>
      <c r="G195" s="81"/>
      <c r="H195" s="81"/>
      <c r="I195" s="81"/>
      <c r="J195" s="81"/>
      <c r="K195" s="81"/>
      <c r="L195" s="81"/>
      <c r="M195" s="81"/>
    </row>
    <row r="196" spans="1:13" ht="19.149999999999999" customHeight="1">
      <c r="A196" s="78"/>
      <c r="B196" s="78"/>
      <c r="C196" s="79"/>
      <c r="D196" s="78"/>
      <c r="E196" s="80"/>
      <c r="F196" s="80"/>
      <c r="G196" s="81"/>
      <c r="H196" s="81"/>
      <c r="I196" s="81"/>
      <c r="J196" s="81"/>
      <c r="K196" s="81"/>
      <c r="L196" s="81"/>
      <c r="M196" s="81"/>
    </row>
    <row r="197" spans="1:13" ht="19.149999999999999" customHeight="1">
      <c r="A197" s="78"/>
      <c r="B197" s="78"/>
      <c r="C197" s="79"/>
      <c r="D197" s="78"/>
      <c r="E197" s="80"/>
      <c r="F197" s="80"/>
      <c r="G197" s="81"/>
      <c r="H197" s="81"/>
      <c r="I197" s="81"/>
      <c r="J197" s="81"/>
      <c r="K197" s="81"/>
      <c r="L197" s="81"/>
      <c r="M197" s="81"/>
    </row>
    <row r="198" spans="1:13" ht="19.149999999999999" customHeight="1">
      <c r="A198" s="78"/>
      <c r="B198" s="78"/>
      <c r="C198" s="79"/>
      <c r="D198" s="78"/>
      <c r="E198" s="80"/>
      <c r="F198" s="80"/>
      <c r="G198" s="81"/>
      <c r="H198" s="81"/>
      <c r="I198" s="81"/>
      <c r="J198" s="81"/>
      <c r="K198" s="81"/>
      <c r="L198" s="81"/>
      <c r="M198" s="81"/>
    </row>
    <row r="199" spans="1:13" ht="19.149999999999999" customHeight="1">
      <c r="A199" s="78"/>
      <c r="B199" s="78"/>
      <c r="C199" s="79"/>
      <c r="D199" s="78"/>
      <c r="E199" s="80"/>
      <c r="F199" s="80"/>
      <c r="G199" s="81"/>
      <c r="H199" s="81"/>
      <c r="I199" s="81"/>
      <c r="J199" s="81"/>
      <c r="K199" s="81"/>
      <c r="L199" s="81"/>
      <c r="M199" s="81"/>
    </row>
    <row r="200" spans="1:13" ht="19.149999999999999" customHeight="1">
      <c r="A200" s="78"/>
      <c r="B200" s="78"/>
      <c r="C200" s="79"/>
      <c r="D200" s="78"/>
      <c r="E200" s="80"/>
      <c r="F200" s="80"/>
      <c r="G200" s="81"/>
      <c r="H200" s="81"/>
      <c r="I200" s="81"/>
      <c r="J200" s="81"/>
      <c r="K200" s="81"/>
      <c r="L200" s="81"/>
      <c r="M200" s="81"/>
    </row>
    <row r="201" spans="1:13" ht="19.149999999999999" customHeight="1">
      <c r="A201" s="78"/>
      <c r="B201" s="78"/>
      <c r="C201" s="79"/>
      <c r="D201" s="78"/>
      <c r="E201" s="80"/>
      <c r="F201" s="80"/>
      <c r="G201" s="81"/>
      <c r="H201" s="81"/>
      <c r="I201" s="81"/>
      <c r="J201" s="81"/>
      <c r="K201" s="81"/>
      <c r="L201" s="81"/>
      <c r="M201" s="81"/>
    </row>
    <row r="202" spans="1:13" ht="19.149999999999999" customHeight="1">
      <c r="A202" s="78"/>
      <c r="B202" s="78"/>
      <c r="C202" s="79"/>
      <c r="D202" s="78"/>
      <c r="E202" s="80"/>
      <c r="F202" s="80"/>
      <c r="G202" s="81"/>
      <c r="H202" s="81"/>
      <c r="I202" s="81"/>
      <c r="J202" s="81"/>
      <c r="K202" s="81"/>
      <c r="L202" s="81"/>
      <c r="M202" s="81"/>
    </row>
    <row r="203" spans="1:13" ht="19.149999999999999" customHeight="1">
      <c r="A203" s="78"/>
      <c r="B203" s="78"/>
      <c r="C203" s="79"/>
      <c r="D203" s="78"/>
      <c r="E203" s="80"/>
      <c r="F203" s="80"/>
      <c r="G203" s="81"/>
      <c r="H203" s="81"/>
      <c r="I203" s="81"/>
      <c r="J203" s="81"/>
      <c r="K203" s="81"/>
      <c r="L203" s="81"/>
      <c r="M203" s="81"/>
    </row>
    <row r="204" spans="1:13" ht="19.149999999999999" customHeight="1">
      <c r="A204" s="78"/>
      <c r="B204" s="78"/>
      <c r="C204" s="79"/>
      <c r="D204" s="78"/>
      <c r="E204" s="80"/>
      <c r="F204" s="80"/>
      <c r="G204" s="81"/>
      <c r="H204" s="81"/>
      <c r="I204" s="81"/>
      <c r="J204" s="81"/>
      <c r="K204" s="81"/>
      <c r="L204" s="81"/>
      <c r="M204" s="81"/>
    </row>
    <row r="205" spans="1:13" ht="19.149999999999999" customHeight="1">
      <c r="A205" s="78"/>
      <c r="B205" s="78"/>
      <c r="C205" s="79"/>
      <c r="D205" s="78"/>
      <c r="E205" s="80"/>
      <c r="F205" s="80"/>
      <c r="G205" s="81"/>
      <c r="H205" s="81"/>
      <c r="I205" s="81"/>
      <c r="J205" s="81"/>
      <c r="K205" s="81"/>
      <c r="L205" s="81"/>
      <c r="M205" s="81"/>
    </row>
    <row r="206" spans="1:13" ht="19.149999999999999" customHeight="1">
      <c r="A206" s="78"/>
      <c r="B206" s="78"/>
      <c r="C206" s="79"/>
      <c r="D206" s="78"/>
      <c r="E206" s="80"/>
      <c r="F206" s="80"/>
      <c r="G206" s="81"/>
      <c r="H206" s="81"/>
      <c r="I206" s="81"/>
      <c r="J206" s="81"/>
      <c r="K206" s="81"/>
      <c r="L206" s="81"/>
      <c r="M206" s="81"/>
    </row>
    <row r="207" spans="1:13" ht="19.149999999999999" customHeight="1">
      <c r="A207" s="78"/>
      <c r="B207" s="78"/>
      <c r="C207" s="79"/>
      <c r="D207" s="78"/>
      <c r="E207" s="80"/>
      <c r="F207" s="80"/>
      <c r="G207" s="81"/>
      <c r="H207" s="81"/>
      <c r="I207" s="81"/>
      <c r="J207" s="81"/>
      <c r="K207" s="81"/>
      <c r="L207" s="81"/>
      <c r="M207" s="81"/>
    </row>
    <row r="208" spans="1:13" ht="19.149999999999999" customHeight="1">
      <c r="A208" s="78"/>
      <c r="B208" s="78"/>
      <c r="C208" s="79"/>
      <c r="D208" s="78"/>
      <c r="E208" s="80"/>
      <c r="F208" s="80"/>
      <c r="G208" s="81"/>
      <c r="H208" s="81"/>
      <c r="I208" s="81"/>
      <c r="J208" s="81"/>
      <c r="K208" s="81"/>
      <c r="L208" s="81"/>
      <c r="M208" s="81"/>
    </row>
    <row r="209" spans="1:13" ht="19.149999999999999" customHeight="1">
      <c r="A209" s="78"/>
      <c r="B209" s="78"/>
      <c r="C209" s="79"/>
      <c r="D209" s="78"/>
      <c r="E209" s="80"/>
      <c r="F209" s="80"/>
      <c r="G209" s="81"/>
      <c r="H209" s="81"/>
      <c r="I209" s="81"/>
      <c r="J209" s="81"/>
      <c r="K209" s="81"/>
      <c r="L209" s="81"/>
      <c r="M209" s="81"/>
    </row>
    <row r="210" spans="1:13" ht="19.149999999999999" customHeight="1">
      <c r="A210" s="78"/>
      <c r="B210" s="78"/>
      <c r="C210" s="79"/>
      <c r="D210" s="78"/>
      <c r="E210" s="80"/>
      <c r="F210" s="80"/>
      <c r="G210" s="81"/>
      <c r="H210" s="81"/>
      <c r="I210" s="81"/>
      <c r="J210" s="81"/>
      <c r="K210" s="81"/>
      <c r="L210" s="81"/>
      <c r="M210" s="81"/>
    </row>
    <row r="211" spans="1:13" ht="19.149999999999999" customHeight="1">
      <c r="A211" s="78"/>
      <c r="B211" s="78"/>
      <c r="C211" s="79"/>
      <c r="D211" s="78"/>
      <c r="E211" s="80"/>
      <c r="F211" s="80"/>
      <c r="G211" s="81"/>
      <c r="H211" s="81"/>
      <c r="I211" s="81"/>
      <c r="J211" s="81"/>
      <c r="K211" s="81"/>
      <c r="L211" s="81"/>
      <c r="M211" s="81"/>
    </row>
    <row r="212" spans="1:13" ht="19.149999999999999" customHeight="1">
      <c r="A212" s="78"/>
      <c r="B212" s="78"/>
      <c r="C212" s="79"/>
      <c r="D212" s="78"/>
      <c r="E212" s="80"/>
      <c r="F212" s="80"/>
      <c r="G212" s="81"/>
      <c r="H212" s="81"/>
      <c r="I212" s="81"/>
      <c r="J212" s="81"/>
      <c r="K212" s="81"/>
      <c r="L212" s="81"/>
      <c r="M212" s="81"/>
    </row>
    <row r="213" spans="1:13" ht="19.149999999999999" customHeight="1">
      <c r="A213" s="78"/>
      <c r="B213" s="78"/>
      <c r="C213" s="79"/>
      <c r="D213" s="78"/>
      <c r="E213" s="80"/>
      <c r="F213" s="80"/>
      <c r="G213" s="81"/>
      <c r="H213" s="81"/>
      <c r="I213" s="81"/>
      <c r="J213" s="81"/>
      <c r="K213" s="81"/>
      <c r="L213" s="81"/>
      <c r="M213" s="81"/>
    </row>
    <row r="214" spans="1:13" ht="19.149999999999999" customHeight="1">
      <c r="A214" s="78"/>
      <c r="B214" s="78"/>
      <c r="C214" s="79"/>
      <c r="D214" s="78"/>
      <c r="E214" s="80"/>
      <c r="F214" s="80"/>
      <c r="G214" s="81"/>
      <c r="H214" s="81"/>
      <c r="I214" s="81"/>
      <c r="J214" s="81"/>
      <c r="K214" s="81"/>
      <c r="L214" s="81"/>
      <c r="M214" s="81"/>
    </row>
    <row r="215" spans="1:13" ht="19.149999999999999" customHeight="1">
      <c r="A215" s="78"/>
      <c r="B215" s="78"/>
      <c r="C215" s="79"/>
      <c r="D215" s="78"/>
      <c r="E215" s="80"/>
      <c r="F215" s="80"/>
      <c r="G215" s="81"/>
      <c r="H215" s="81"/>
      <c r="I215" s="81"/>
      <c r="J215" s="81"/>
      <c r="K215" s="81"/>
      <c r="L215" s="81"/>
      <c r="M215" s="81"/>
    </row>
    <row r="216" spans="1:13" ht="19.149999999999999" customHeight="1">
      <c r="A216" s="78"/>
      <c r="B216" s="78"/>
      <c r="C216" s="79"/>
      <c r="D216" s="78"/>
      <c r="E216" s="80"/>
      <c r="F216" s="80"/>
      <c r="G216" s="81"/>
      <c r="H216" s="81"/>
      <c r="I216" s="81"/>
      <c r="J216" s="81"/>
      <c r="K216" s="81"/>
      <c r="L216" s="81"/>
      <c r="M216" s="81"/>
    </row>
    <row r="217" spans="1:13" ht="19.149999999999999" customHeight="1">
      <c r="A217" s="78"/>
      <c r="B217" s="78"/>
      <c r="C217" s="79"/>
      <c r="D217" s="78"/>
      <c r="E217" s="80"/>
      <c r="F217" s="80"/>
      <c r="G217" s="81"/>
      <c r="H217" s="81"/>
      <c r="I217" s="81"/>
      <c r="J217" s="81"/>
      <c r="K217" s="81"/>
      <c r="L217" s="81"/>
      <c r="M217" s="81"/>
    </row>
    <row r="218" spans="1:13" ht="19.149999999999999" customHeight="1">
      <c r="A218" s="78"/>
      <c r="B218" s="78"/>
      <c r="C218" s="79"/>
      <c r="D218" s="78"/>
      <c r="E218" s="80"/>
      <c r="F218" s="80"/>
      <c r="G218" s="81"/>
      <c r="H218" s="81"/>
      <c r="I218" s="81"/>
      <c r="J218" s="81"/>
      <c r="K218" s="81"/>
      <c r="L218" s="81"/>
      <c r="M218" s="81"/>
    </row>
    <row r="219" spans="1:13" ht="19.149999999999999" customHeight="1">
      <c r="A219" s="78"/>
      <c r="B219" s="78"/>
      <c r="C219" s="79"/>
      <c r="D219" s="78"/>
      <c r="E219" s="80"/>
      <c r="F219" s="80"/>
      <c r="G219" s="81"/>
      <c r="H219" s="81"/>
      <c r="I219" s="81"/>
      <c r="J219" s="81"/>
      <c r="K219" s="81"/>
      <c r="L219" s="81"/>
      <c r="M219" s="81"/>
    </row>
    <row r="220" spans="1:13" ht="19.149999999999999" customHeight="1">
      <c r="A220" s="78"/>
      <c r="B220" s="78"/>
      <c r="C220" s="79"/>
      <c r="D220" s="78"/>
      <c r="E220" s="80"/>
      <c r="F220" s="80"/>
      <c r="G220" s="81"/>
      <c r="H220" s="81"/>
      <c r="I220" s="81"/>
      <c r="J220" s="81"/>
      <c r="K220" s="81"/>
      <c r="L220" s="81"/>
      <c r="M220" s="81"/>
    </row>
    <row r="221" spans="1:13" ht="19.149999999999999" customHeight="1">
      <c r="A221" s="78"/>
      <c r="B221" s="78"/>
      <c r="C221" s="79"/>
      <c r="D221" s="78"/>
      <c r="E221" s="80"/>
      <c r="F221" s="80"/>
      <c r="G221" s="81"/>
      <c r="H221" s="81"/>
      <c r="I221" s="81"/>
      <c r="J221" s="81"/>
      <c r="K221" s="81"/>
      <c r="L221" s="81"/>
      <c r="M221" s="81"/>
    </row>
    <row r="222" spans="1:13" ht="19.149999999999999" customHeight="1">
      <c r="A222" s="78"/>
      <c r="B222" s="78"/>
      <c r="C222" s="79"/>
      <c r="D222" s="78"/>
      <c r="E222" s="80"/>
      <c r="F222" s="80"/>
      <c r="G222" s="81"/>
      <c r="H222" s="81"/>
      <c r="I222" s="81"/>
      <c r="J222" s="81"/>
      <c r="K222" s="81"/>
      <c r="L222" s="81"/>
      <c r="M222" s="81"/>
    </row>
    <row r="223" spans="1:13" ht="19.149999999999999" customHeight="1">
      <c r="A223" s="78"/>
      <c r="B223" s="78"/>
      <c r="C223" s="79"/>
      <c r="D223" s="78"/>
      <c r="E223" s="80"/>
      <c r="F223" s="80"/>
      <c r="G223" s="81"/>
      <c r="H223" s="81"/>
      <c r="I223" s="81"/>
      <c r="J223" s="81"/>
      <c r="K223" s="81"/>
      <c r="L223" s="81"/>
      <c r="M223" s="81"/>
    </row>
    <row r="224" spans="1:13" ht="19.149999999999999" customHeight="1">
      <c r="A224" s="78"/>
      <c r="B224" s="78"/>
      <c r="C224" s="79"/>
      <c r="D224" s="78"/>
      <c r="E224" s="80"/>
      <c r="F224" s="80"/>
      <c r="G224" s="81"/>
      <c r="H224" s="81"/>
      <c r="I224" s="81"/>
      <c r="J224" s="81"/>
      <c r="K224" s="81"/>
      <c r="L224" s="81"/>
      <c r="M224" s="81"/>
    </row>
    <row r="225" spans="1:13" ht="19.149999999999999" customHeight="1">
      <c r="A225" s="78"/>
      <c r="B225" s="78"/>
      <c r="C225" s="79"/>
      <c r="D225" s="78"/>
      <c r="E225" s="80"/>
      <c r="F225" s="80"/>
      <c r="G225" s="81"/>
      <c r="H225" s="81"/>
      <c r="I225" s="81"/>
      <c r="J225" s="81"/>
      <c r="K225" s="81"/>
      <c r="L225" s="81"/>
      <c r="M225" s="81"/>
    </row>
    <row r="226" spans="1:13" ht="19.149999999999999" customHeight="1">
      <c r="A226" s="78"/>
      <c r="B226" s="78"/>
      <c r="C226" s="79"/>
      <c r="D226" s="78"/>
      <c r="E226" s="80"/>
      <c r="F226" s="80"/>
      <c r="G226" s="81"/>
      <c r="H226" s="81"/>
      <c r="I226" s="81"/>
      <c r="J226" s="81"/>
      <c r="K226" s="81"/>
      <c r="L226" s="81"/>
      <c r="M226" s="81"/>
    </row>
    <row r="227" spans="1:13" ht="19.149999999999999" customHeight="1">
      <c r="A227" s="78"/>
      <c r="B227" s="78"/>
      <c r="C227" s="79"/>
      <c r="D227" s="78"/>
      <c r="E227" s="80"/>
      <c r="F227" s="80"/>
      <c r="G227" s="81"/>
      <c r="H227" s="81"/>
      <c r="I227" s="81"/>
      <c r="J227" s="81"/>
      <c r="K227" s="81"/>
      <c r="L227" s="81"/>
      <c r="M227" s="81"/>
    </row>
    <row r="228" spans="1:13" ht="19.149999999999999" customHeight="1">
      <c r="A228" s="78"/>
      <c r="B228" s="78"/>
      <c r="C228" s="79"/>
      <c r="D228" s="78"/>
      <c r="E228" s="80"/>
      <c r="F228" s="80"/>
      <c r="G228" s="81"/>
      <c r="H228" s="81"/>
      <c r="I228" s="81"/>
      <c r="J228" s="81"/>
      <c r="K228" s="81"/>
      <c r="L228" s="81"/>
      <c r="M228" s="81"/>
    </row>
    <row r="229" spans="1:13" ht="19.149999999999999" customHeight="1">
      <c r="A229" s="78"/>
      <c r="B229" s="78"/>
      <c r="C229" s="79"/>
      <c r="D229" s="78"/>
      <c r="E229" s="80"/>
      <c r="F229" s="80"/>
      <c r="G229" s="81"/>
      <c r="H229" s="81"/>
      <c r="I229" s="81"/>
      <c r="J229" s="81"/>
      <c r="K229" s="81"/>
      <c r="L229" s="81"/>
      <c r="M229" s="81"/>
    </row>
    <row r="230" spans="1:13" ht="19.149999999999999" customHeight="1">
      <c r="A230" s="78"/>
      <c r="B230" s="78"/>
      <c r="C230" s="79"/>
      <c r="D230" s="78"/>
      <c r="E230" s="80"/>
      <c r="F230" s="80"/>
      <c r="G230" s="81"/>
      <c r="H230" s="81"/>
      <c r="I230" s="81"/>
      <c r="J230" s="81"/>
      <c r="K230" s="81"/>
      <c r="L230" s="81"/>
      <c r="M230" s="81"/>
    </row>
    <row r="231" spans="1:13" ht="19.149999999999999" customHeight="1">
      <c r="A231" s="78"/>
      <c r="B231" s="78"/>
      <c r="C231" s="79"/>
      <c r="D231" s="78"/>
      <c r="E231" s="80"/>
      <c r="F231" s="80"/>
      <c r="G231" s="81"/>
      <c r="H231" s="81"/>
      <c r="I231" s="81"/>
      <c r="J231" s="81"/>
      <c r="K231" s="81"/>
      <c r="L231" s="81"/>
      <c r="M231" s="81"/>
    </row>
    <row r="232" spans="1:13" ht="19.149999999999999" customHeight="1">
      <c r="A232" s="78"/>
      <c r="B232" s="78"/>
      <c r="C232" s="79"/>
      <c r="D232" s="78"/>
      <c r="E232" s="80"/>
      <c r="F232" s="80"/>
      <c r="G232" s="81"/>
      <c r="H232" s="81"/>
      <c r="I232" s="81"/>
      <c r="J232" s="81"/>
      <c r="K232" s="81"/>
      <c r="L232" s="81"/>
      <c r="M232" s="81"/>
    </row>
    <row r="233" spans="1:13" ht="19.149999999999999" customHeight="1">
      <c r="A233" s="78"/>
      <c r="B233" s="78"/>
      <c r="C233" s="79"/>
      <c r="D233" s="78"/>
      <c r="E233" s="80"/>
      <c r="F233" s="80"/>
      <c r="G233" s="81"/>
      <c r="H233" s="81"/>
      <c r="I233" s="81"/>
      <c r="J233" s="81"/>
      <c r="K233" s="81"/>
      <c r="L233" s="81"/>
      <c r="M233" s="81"/>
    </row>
    <row r="234" spans="1:13" ht="19.149999999999999" customHeight="1">
      <c r="A234" s="78"/>
      <c r="B234" s="78"/>
      <c r="C234" s="79"/>
      <c r="D234" s="78"/>
      <c r="E234" s="80"/>
      <c r="F234" s="80"/>
      <c r="G234" s="81"/>
      <c r="H234" s="81"/>
      <c r="I234" s="81"/>
      <c r="J234" s="81"/>
      <c r="K234" s="81"/>
      <c r="L234" s="81"/>
      <c r="M234" s="81"/>
    </row>
    <row r="235" spans="1:13" ht="19.149999999999999" customHeight="1">
      <c r="A235" s="78"/>
      <c r="B235" s="78"/>
      <c r="C235" s="79"/>
      <c r="D235" s="78"/>
      <c r="E235" s="80"/>
      <c r="F235" s="80"/>
      <c r="G235" s="81"/>
      <c r="H235" s="81"/>
      <c r="I235" s="81"/>
      <c r="J235" s="81"/>
      <c r="K235" s="81"/>
      <c r="L235" s="81"/>
      <c r="M235" s="81"/>
    </row>
    <row r="236" spans="1:13" ht="19.149999999999999" customHeight="1">
      <c r="A236" s="78"/>
      <c r="B236" s="78"/>
      <c r="C236" s="79"/>
      <c r="D236" s="78"/>
      <c r="E236" s="80"/>
      <c r="F236" s="80"/>
      <c r="G236" s="81"/>
      <c r="H236" s="81"/>
      <c r="I236" s="81"/>
      <c r="J236" s="81"/>
      <c r="K236" s="81"/>
      <c r="L236" s="81"/>
      <c r="M236" s="81"/>
    </row>
    <row r="237" spans="1:13" ht="19.149999999999999" customHeight="1">
      <c r="A237" s="78"/>
      <c r="B237" s="78"/>
      <c r="C237" s="79"/>
      <c r="D237" s="78"/>
      <c r="E237" s="80"/>
      <c r="F237" s="80"/>
      <c r="G237" s="81"/>
      <c r="H237" s="81"/>
      <c r="I237" s="81"/>
      <c r="J237" s="81"/>
      <c r="K237" s="81"/>
      <c r="L237" s="81"/>
      <c r="M237" s="81"/>
    </row>
    <row r="238" spans="1:13" ht="19.149999999999999" customHeight="1">
      <c r="A238" s="78"/>
      <c r="B238" s="78"/>
      <c r="C238" s="79"/>
      <c r="D238" s="78"/>
      <c r="E238" s="80"/>
      <c r="F238" s="80"/>
      <c r="G238" s="81"/>
      <c r="H238" s="81"/>
      <c r="I238" s="81"/>
      <c r="J238" s="81"/>
      <c r="K238" s="81"/>
      <c r="L238" s="81"/>
      <c r="M238" s="81"/>
    </row>
    <row r="239" spans="1:13" ht="19.149999999999999" customHeight="1">
      <c r="A239" s="78"/>
      <c r="B239" s="78"/>
      <c r="C239" s="79"/>
      <c r="D239" s="78"/>
      <c r="E239" s="80"/>
      <c r="F239" s="80"/>
      <c r="G239" s="81"/>
      <c r="H239" s="81"/>
      <c r="I239" s="81"/>
      <c r="J239" s="81"/>
      <c r="K239" s="81"/>
      <c r="L239" s="81"/>
      <c r="M239" s="81"/>
    </row>
    <row r="240" spans="1:13" ht="19.149999999999999" customHeight="1">
      <c r="A240" s="78"/>
      <c r="B240" s="78"/>
      <c r="C240" s="79"/>
      <c r="D240" s="78"/>
      <c r="E240" s="80"/>
      <c r="F240" s="80"/>
      <c r="G240" s="81"/>
      <c r="H240" s="81"/>
      <c r="I240" s="81"/>
      <c r="J240" s="81"/>
      <c r="K240" s="81"/>
      <c r="L240" s="81"/>
      <c r="M240" s="81"/>
    </row>
    <row r="241" spans="1:13" ht="19.149999999999999" customHeight="1">
      <c r="A241" s="78"/>
      <c r="B241" s="78"/>
      <c r="C241" s="79"/>
      <c r="D241" s="78"/>
      <c r="E241" s="80"/>
      <c r="F241" s="80"/>
      <c r="G241" s="81"/>
      <c r="H241" s="81"/>
      <c r="I241" s="81"/>
      <c r="J241" s="81"/>
      <c r="K241" s="81"/>
      <c r="L241" s="81"/>
      <c r="M241" s="81"/>
    </row>
    <row r="242" spans="1:13" ht="19.149999999999999" customHeight="1">
      <c r="A242" s="78"/>
      <c r="B242" s="78"/>
      <c r="C242" s="79"/>
      <c r="D242" s="78"/>
      <c r="E242" s="80"/>
      <c r="F242" s="80"/>
      <c r="G242" s="81"/>
      <c r="H242" s="81"/>
      <c r="I242" s="81"/>
      <c r="J242" s="81"/>
      <c r="K242" s="81"/>
      <c r="L242" s="81"/>
      <c r="M242" s="81"/>
    </row>
    <row r="243" spans="1:13" ht="19.149999999999999" customHeight="1">
      <c r="A243" s="78"/>
      <c r="B243" s="78"/>
      <c r="C243" s="79"/>
      <c r="D243" s="78"/>
      <c r="E243" s="80"/>
      <c r="F243" s="80"/>
      <c r="G243" s="81"/>
      <c r="H243" s="81"/>
      <c r="I243" s="81"/>
      <c r="J243" s="81"/>
      <c r="K243" s="81"/>
      <c r="L243" s="81"/>
      <c r="M243" s="81"/>
    </row>
    <row r="244" spans="1:13" ht="19.149999999999999" customHeight="1">
      <c r="A244" s="78"/>
      <c r="B244" s="78"/>
      <c r="C244" s="79"/>
      <c r="D244" s="78"/>
      <c r="E244" s="80"/>
      <c r="F244" s="80"/>
      <c r="G244" s="81"/>
      <c r="H244" s="81"/>
      <c r="I244" s="81"/>
      <c r="J244" s="81"/>
      <c r="K244" s="81"/>
      <c r="L244" s="81"/>
      <c r="M244" s="81"/>
    </row>
    <row r="245" spans="1:13" ht="19.149999999999999" customHeight="1">
      <c r="A245" s="78"/>
      <c r="B245" s="78"/>
      <c r="C245" s="79"/>
      <c r="D245" s="78"/>
      <c r="E245" s="80"/>
      <c r="F245" s="80"/>
      <c r="G245" s="81"/>
      <c r="H245" s="81"/>
      <c r="I245" s="81"/>
      <c r="J245" s="81"/>
      <c r="K245" s="81"/>
      <c r="L245" s="81"/>
      <c r="M245" s="81"/>
    </row>
    <row r="246" spans="1:13" ht="19.149999999999999" customHeight="1">
      <c r="A246" s="78"/>
      <c r="B246" s="78"/>
      <c r="C246" s="79"/>
      <c r="D246" s="78"/>
      <c r="E246" s="80"/>
      <c r="F246" s="80"/>
      <c r="G246" s="81"/>
      <c r="H246" s="81"/>
      <c r="I246" s="81"/>
      <c r="J246" s="81"/>
      <c r="K246" s="81"/>
      <c r="L246" s="81"/>
      <c r="M246" s="81"/>
    </row>
    <row r="247" spans="1:13" ht="19.149999999999999" customHeight="1">
      <c r="A247" s="78"/>
      <c r="B247" s="78"/>
      <c r="C247" s="79"/>
      <c r="D247" s="78"/>
      <c r="E247" s="80"/>
      <c r="F247" s="80"/>
      <c r="G247" s="81"/>
      <c r="H247" s="81"/>
      <c r="I247" s="81"/>
      <c r="J247" s="81"/>
      <c r="K247" s="81"/>
      <c r="L247" s="81"/>
      <c r="M247" s="81"/>
    </row>
    <row r="248" spans="1:13" ht="19.149999999999999" customHeight="1">
      <c r="A248" s="78"/>
      <c r="B248" s="78"/>
      <c r="C248" s="79"/>
      <c r="D248" s="78"/>
      <c r="E248" s="80"/>
      <c r="F248" s="80"/>
      <c r="G248" s="81"/>
      <c r="H248" s="81"/>
      <c r="I248" s="81"/>
      <c r="J248" s="81"/>
      <c r="K248" s="81"/>
      <c r="L248" s="81"/>
      <c r="M248" s="81"/>
    </row>
    <row r="249" spans="1:13" ht="19.149999999999999" customHeight="1">
      <c r="A249" s="78"/>
      <c r="B249" s="78"/>
      <c r="C249" s="79"/>
      <c r="D249" s="78"/>
      <c r="E249" s="80"/>
      <c r="F249" s="80"/>
      <c r="G249" s="81"/>
      <c r="H249" s="81"/>
      <c r="I249" s="81"/>
      <c r="J249" s="81"/>
      <c r="K249" s="81"/>
      <c r="L249" s="81"/>
      <c r="M249" s="81"/>
    </row>
    <row r="250" spans="1:13" ht="19.149999999999999" customHeight="1">
      <c r="A250" s="78"/>
      <c r="B250" s="78"/>
      <c r="C250" s="79"/>
      <c r="D250" s="78"/>
      <c r="E250" s="80"/>
      <c r="F250" s="80"/>
      <c r="G250" s="81"/>
      <c r="H250" s="81"/>
      <c r="I250" s="81"/>
      <c r="J250" s="81"/>
      <c r="K250" s="81"/>
      <c r="L250" s="81"/>
      <c r="M250" s="81"/>
    </row>
    <row r="251" spans="1:13" ht="19.149999999999999" customHeight="1">
      <c r="A251" s="78"/>
      <c r="B251" s="78"/>
      <c r="C251" s="79"/>
      <c r="D251" s="78"/>
      <c r="E251" s="80"/>
      <c r="F251" s="80"/>
      <c r="G251" s="81"/>
      <c r="H251" s="81"/>
      <c r="I251" s="81"/>
      <c r="J251" s="81"/>
      <c r="K251" s="81"/>
      <c r="L251" s="81"/>
      <c r="M251" s="81"/>
    </row>
    <row r="252" spans="1:13" ht="19.149999999999999" customHeight="1">
      <c r="A252" s="78"/>
      <c r="B252" s="78"/>
      <c r="C252" s="79"/>
      <c r="D252" s="78"/>
      <c r="E252" s="80"/>
      <c r="F252" s="80"/>
      <c r="G252" s="81"/>
      <c r="H252" s="81"/>
      <c r="I252" s="81"/>
      <c r="J252" s="81"/>
      <c r="K252" s="81"/>
      <c r="L252" s="81"/>
      <c r="M252" s="81"/>
    </row>
    <row r="253" spans="1:13" ht="19.149999999999999" customHeight="1">
      <c r="A253" s="78"/>
      <c r="B253" s="78"/>
      <c r="C253" s="79"/>
      <c r="D253" s="78"/>
      <c r="E253" s="80"/>
      <c r="F253" s="80"/>
      <c r="G253" s="81"/>
      <c r="H253" s="81"/>
      <c r="I253" s="81"/>
      <c r="J253" s="81"/>
      <c r="K253" s="81"/>
      <c r="L253" s="81"/>
      <c r="M253" s="81"/>
    </row>
    <row r="254" spans="1:13" ht="19.149999999999999" customHeight="1">
      <c r="A254" s="78"/>
      <c r="B254" s="78"/>
      <c r="C254" s="79"/>
      <c r="D254" s="78"/>
      <c r="E254" s="80"/>
      <c r="F254" s="80"/>
      <c r="G254" s="81"/>
      <c r="H254" s="81"/>
      <c r="I254" s="81"/>
      <c r="J254" s="81"/>
      <c r="K254" s="81"/>
      <c r="L254" s="81"/>
      <c r="M254" s="81"/>
    </row>
    <row r="255" spans="1:13" ht="19.149999999999999" customHeight="1">
      <c r="A255" s="78"/>
      <c r="B255" s="78"/>
      <c r="C255" s="79"/>
      <c r="D255" s="78"/>
      <c r="E255" s="80"/>
      <c r="F255" s="80"/>
      <c r="G255" s="81"/>
      <c r="H255" s="81"/>
      <c r="I255" s="81"/>
      <c r="J255" s="81"/>
      <c r="K255" s="81"/>
      <c r="L255" s="81"/>
      <c r="M255" s="81"/>
    </row>
    <row r="256" spans="1:13" ht="19.149999999999999" customHeight="1">
      <c r="A256" s="78"/>
      <c r="B256" s="78"/>
      <c r="C256" s="79"/>
      <c r="D256" s="78"/>
      <c r="E256" s="80"/>
      <c r="F256" s="80"/>
      <c r="G256" s="81"/>
      <c r="H256" s="81"/>
      <c r="I256" s="81"/>
      <c r="J256" s="81"/>
      <c r="K256" s="81"/>
      <c r="L256" s="81"/>
      <c r="M256" s="81"/>
    </row>
    <row r="257" spans="1:13" ht="19.149999999999999" customHeight="1">
      <c r="A257" s="78"/>
      <c r="B257" s="78"/>
      <c r="C257" s="79"/>
      <c r="D257" s="78"/>
      <c r="E257" s="80"/>
      <c r="F257" s="80"/>
      <c r="G257" s="81"/>
      <c r="H257" s="81"/>
      <c r="I257" s="81"/>
      <c r="J257" s="81"/>
      <c r="K257" s="81"/>
      <c r="L257" s="81"/>
      <c r="M257" s="81"/>
    </row>
    <row r="258" spans="1:13" ht="19.149999999999999" customHeight="1">
      <c r="A258" s="78"/>
      <c r="B258" s="78"/>
      <c r="C258" s="79"/>
      <c r="D258" s="78"/>
      <c r="E258" s="80"/>
      <c r="F258" s="80"/>
      <c r="G258" s="81"/>
      <c r="H258" s="81"/>
      <c r="I258" s="81"/>
      <c r="J258" s="81"/>
      <c r="K258" s="81"/>
      <c r="L258" s="81"/>
      <c r="M258" s="81"/>
    </row>
    <row r="259" spans="1:13" ht="19.149999999999999" customHeight="1">
      <c r="A259" s="78"/>
      <c r="B259" s="78"/>
      <c r="C259" s="79"/>
      <c r="D259" s="78"/>
      <c r="E259" s="80"/>
      <c r="F259" s="80"/>
      <c r="G259" s="81"/>
      <c r="H259" s="81"/>
      <c r="I259" s="81"/>
      <c r="J259" s="81"/>
      <c r="K259" s="81"/>
      <c r="L259" s="81"/>
      <c r="M259" s="81"/>
    </row>
    <row r="260" spans="1:13" ht="19.149999999999999" customHeight="1">
      <c r="A260" s="78"/>
      <c r="B260" s="78"/>
      <c r="C260" s="79"/>
      <c r="D260" s="78"/>
      <c r="E260" s="80"/>
      <c r="F260" s="80"/>
      <c r="G260" s="81"/>
      <c r="H260" s="81"/>
      <c r="I260" s="81"/>
      <c r="J260" s="81"/>
      <c r="K260" s="81"/>
      <c r="L260" s="81"/>
      <c r="M260" s="81"/>
    </row>
    <row r="261" spans="1:13" ht="19.149999999999999" customHeight="1">
      <c r="A261" s="78"/>
      <c r="B261" s="78"/>
      <c r="C261" s="79"/>
      <c r="D261" s="78"/>
      <c r="E261" s="80"/>
      <c r="F261" s="80"/>
      <c r="G261" s="81"/>
      <c r="H261" s="81"/>
      <c r="I261" s="81"/>
      <c r="J261" s="81"/>
      <c r="K261" s="81"/>
      <c r="L261" s="81"/>
      <c r="M261" s="81"/>
    </row>
    <row r="262" spans="1:13" ht="19.149999999999999" customHeight="1">
      <c r="A262" s="78"/>
      <c r="B262" s="78"/>
      <c r="C262" s="79"/>
      <c r="D262" s="78"/>
      <c r="E262" s="80"/>
      <c r="F262" s="80"/>
      <c r="G262" s="81"/>
      <c r="H262" s="81"/>
      <c r="I262" s="81"/>
      <c r="J262" s="81"/>
      <c r="K262" s="81"/>
      <c r="L262" s="81"/>
      <c r="M262" s="81"/>
    </row>
    <row r="263" spans="1:13" ht="19.149999999999999" customHeight="1">
      <c r="A263" s="78"/>
      <c r="B263" s="78"/>
      <c r="C263" s="79"/>
      <c r="D263" s="78"/>
      <c r="E263" s="80"/>
      <c r="F263" s="80"/>
      <c r="G263" s="81"/>
      <c r="H263" s="81"/>
      <c r="I263" s="81"/>
      <c r="J263" s="81"/>
      <c r="K263" s="81"/>
      <c r="L263" s="81"/>
      <c r="M263" s="81"/>
    </row>
    <row r="264" spans="1:13" ht="19.149999999999999" customHeight="1">
      <c r="A264" s="78"/>
      <c r="B264" s="78"/>
      <c r="C264" s="79"/>
      <c r="D264" s="78"/>
      <c r="E264" s="80"/>
      <c r="F264" s="80"/>
      <c r="G264" s="81"/>
      <c r="H264" s="81"/>
      <c r="I264" s="81"/>
      <c r="J264" s="81"/>
      <c r="K264" s="81"/>
      <c r="L264" s="81"/>
      <c r="M264" s="81"/>
    </row>
    <row r="265" spans="1:13" ht="19.149999999999999" customHeight="1">
      <c r="A265" s="78"/>
      <c r="B265" s="78"/>
      <c r="C265" s="79"/>
      <c r="D265" s="78"/>
      <c r="E265" s="80"/>
      <c r="F265" s="80"/>
      <c r="G265" s="81"/>
      <c r="H265" s="81"/>
      <c r="I265" s="81"/>
      <c r="J265" s="81"/>
      <c r="K265" s="81"/>
      <c r="L265" s="81"/>
      <c r="M265" s="81"/>
    </row>
    <row r="266" spans="1:13" ht="19.149999999999999" customHeight="1">
      <c r="A266" s="78"/>
      <c r="B266" s="78"/>
      <c r="C266" s="79"/>
      <c r="D266" s="78"/>
      <c r="E266" s="80"/>
      <c r="F266" s="80"/>
      <c r="G266" s="81"/>
      <c r="H266" s="81"/>
      <c r="I266" s="81"/>
      <c r="J266" s="81"/>
      <c r="K266" s="81"/>
      <c r="L266" s="81"/>
      <c r="M266" s="81"/>
    </row>
    <row r="267" spans="1:13" ht="19.149999999999999" customHeight="1">
      <c r="A267" s="78"/>
      <c r="B267" s="78"/>
      <c r="C267" s="79"/>
      <c r="D267" s="78"/>
      <c r="E267" s="80"/>
      <c r="F267" s="80"/>
      <c r="G267" s="81"/>
      <c r="H267" s="81"/>
      <c r="I267" s="81"/>
      <c r="J267" s="81"/>
      <c r="K267" s="81"/>
      <c r="L267" s="81"/>
      <c r="M267" s="81"/>
    </row>
    <row r="268" spans="1:13" ht="19.149999999999999" customHeight="1">
      <c r="A268" s="78"/>
      <c r="B268" s="78"/>
      <c r="C268" s="79"/>
      <c r="D268" s="78"/>
      <c r="E268" s="80"/>
      <c r="F268" s="80"/>
      <c r="G268" s="81"/>
      <c r="H268" s="81"/>
      <c r="I268" s="81"/>
      <c r="J268" s="81"/>
      <c r="K268" s="81"/>
      <c r="L268" s="81"/>
      <c r="M268" s="81"/>
    </row>
    <row r="269" spans="1:13" ht="19.149999999999999" customHeight="1">
      <c r="A269" s="78"/>
      <c r="B269" s="78"/>
      <c r="C269" s="79"/>
      <c r="D269" s="78"/>
      <c r="E269" s="80"/>
      <c r="F269" s="80"/>
      <c r="G269" s="81"/>
      <c r="H269" s="81"/>
      <c r="I269" s="81"/>
      <c r="J269" s="81"/>
      <c r="K269" s="81"/>
      <c r="L269" s="81"/>
      <c r="M269" s="81"/>
    </row>
    <row r="270" spans="1:13" ht="19.149999999999999" customHeight="1">
      <c r="A270" s="78"/>
      <c r="B270" s="78"/>
      <c r="C270" s="79"/>
      <c r="D270" s="78"/>
      <c r="E270" s="80"/>
      <c r="F270" s="80"/>
      <c r="G270" s="81"/>
      <c r="H270" s="81"/>
      <c r="I270" s="81"/>
      <c r="J270" s="81"/>
      <c r="K270" s="81"/>
      <c r="L270" s="81"/>
      <c r="M270" s="81"/>
    </row>
    <row r="271" spans="1:13" ht="19.149999999999999" customHeight="1">
      <c r="A271" s="78"/>
      <c r="B271" s="78"/>
      <c r="C271" s="79"/>
      <c r="D271" s="78"/>
      <c r="E271" s="80"/>
      <c r="F271" s="80"/>
      <c r="G271" s="81"/>
      <c r="H271" s="81"/>
      <c r="I271" s="81"/>
      <c r="J271" s="81"/>
      <c r="K271" s="81"/>
      <c r="L271" s="81"/>
      <c r="M271" s="81"/>
    </row>
    <row r="272" spans="1:13" ht="19.149999999999999" customHeight="1">
      <c r="A272" s="78"/>
      <c r="B272" s="78"/>
      <c r="C272" s="79"/>
      <c r="D272" s="78"/>
      <c r="E272" s="80"/>
      <c r="F272" s="80"/>
      <c r="G272" s="81"/>
      <c r="H272" s="81"/>
      <c r="I272" s="81"/>
      <c r="J272" s="81"/>
      <c r="K272" s="81"/>
      <c r="L272" s="81"/>
      <c r="M272" s="81"/>
    </row>
    <row r="273" spans="1:13" ht="19.149999999999999" customHeight="1">
      <c r="A273" s="78"/>
      <c r="B273" s="78"/>
      <c r="C273" s="79"/>
      <c r="D273" s="78"/>
      <c r="E273" s="80"/>
      <c r="F273" s="80"/>
      <c r="G273" s="81"/>
      <c r="H273" s="81"/>
      <c r="I273" s="81"/>
      <c r="J273" s="81"/>
      <c r="K273" s="81"/>
      <c r="L273" s="81"/>
      <c r="M273" s="81"/>
    </row>
    <row r="274" spans="1:13" ht="19.149999999999999" customHeight="1">
      <c r="A274" s="78"/>
      <c r="B274" s="78"/>
      <c r="C274" s="79"/>
      <c r="D274" s="78"/>
      <c r="E274" s="80"/>
      <c r="F274" s="80"/>
      <c r="G274" s="81"/>
      <c r="H274" s="81"/>
      <c r="I274" s="81"/>
      <c r="J274" s="81"/>
      <c r="K274" s="81"/>
      <c r="L274" s="81"/>
      <c r="M274" s="81"/>
    </row>
    <row r="275" spans="1:13" ht="19.149999999999999" customHeight="1">
      <c r="A275" s="78"/>
      <c r="B275" s="78"/>
      <c r="C275" s="79"/>
      <c r="D275" s="78"/>
      <c r="E275" s="80"/>
      <c r="F275" s="80"/>
      <c r="G275" s="81"/>
      <c r="H275" s="81"/>
      <c r="I275" s="81"/>
      <c r="J275" s="81"/>
      <c r="K275" s="81"/>
      <c r="L275" s="81"/>
      <c r="M275" s="81"/>
    </row>
    <row r="276" spans="1:13" ht="19.149999999999999" customHeight="1">
      <c r="A276" s="78"/>
      <c r="B276" s="78"/>
      <c r="C276" s="79"/>
      <c r="D276" s="78"/>
      <c r="E276" s="80"/>
      <c r="F276" s="80"/>
      <c r="G276" s="81"/>
      <c r="H276" s="81"/>
      <c r="I276" s="81"/>
      <c r="J276" s="81"/>
      <c r="K276" s="81"/>
      <c r="L276" s="81"/>
      <c r="M276" s="81"/>
    </row>
    <row r="277" spans="1:13" ht="19.149999999999999" customHeight="1">
      <c r="A277" s="78"/>
      <c r="B277" s="78"/>
      <c r="C277" s="79"/>
      <c r="D277" s="78"/>
      <c r="E277" s="80"/>
      <c r="F277" s="80"/>
      <c r="G277" s="81"/>
      <c r="H277" s="81"/>
      <c r="I277" s="81"/>
      <c r="J277" s="81"/>
      <c r="K277" s="81"/>
      <c r="L277" s="81"/>
      <c r="M277" s="81"/>
    </row>
    <row r="278" spans="1:13" ht="19.149999999999999" customHeight="1">
      <c r="A278" s="78"/>
      <c r="B278" s="78"/>
      <c r="C278" s="79"/>
      <c r="D278" s="78"/>
      <c r="E278" s="80"/>
      <c r="F278" s="80"/>
      <c r="G278" s="81"/>
      <c r="H278" s="81"/>
      <c r="I278" s="81"/>
      <c r="J278" s="81"/>
      <c r="K278" s="81"/>
      <c r="L278" s="81"/>
      <c r="M278" s="81"/>
    </row>
    <row r="279" spans="1:13" ht="19.149999999999999" customHeight="1">
      <c r="A279" s="78"/>
      <c r="B279" s="78"/>
      <c r="C279" s="79"/>
      <c r="D279" s="78"/>
      <c r="E279" s="80"/>
      <c r="F279" s="80"/>
      <c r="G279" s="81"/>
      <c r="H279" s="81"/>
      <c r="I279" s="81"/>
      <c r="J279" s="81"/>
      <c r="K279" s="81"/>
      <c r="L279" s="81"/>
      <c r="M279" s="81"/>
    </row>
    <row r="280" spans="1:13" ht="19.149999999999999" customHeight="1">
      <c r="A280" s="78"/>
      <c r="B280" s="78"/>
      <c r="C280" s="79"/>
      <c r="D280" s="78"/>
      <c r="E280" s="80"/>
      <c r="F280" s="80"/>
      <c r="G280" s="81"/>
      <c r="H280" s="81"/>
      <c r="I280" s="81"/>
      <c r="J280" s="81"/>
      <c r="K280" s="81"/>
      <c r="L280" s="81"/>
      <c r="M280" s="81"/>
    </row>
    <row r="281" spans="1:13" ht="19.149999999999999" customHeight="1">
      <c r="A281" s="78"/>
      <c r="B281" s="78"/>
      <c r="C281" s="79"/>
      <c r="D281" s="78"/>
      <c r="E281" s="80"/>
      <c r="F281" s="80"/>
      <c r="G281" s="81"/>
      <c r="H281" s="81"/>
      <c r="I281" s="81"/>
      <c r="J281" s="81"/>
      <c r="K281" s="81"/>
      <c r="L281" s="81"/>
      <c r="M281" s="81"/>
    </row>
    <row r="282" spans="1:13" ht="19.149999999999999" customHeight="1">
      <c r="A282" s="78"/>
      <c r="B282" s="78"/>
      <c r="C282" s="79"/>
      <c r="D282" s="78"/>
      <c r="E282" s="80"/>
      <c r="F282" s="80"/>
      <c r="G282" s="81"/>
      <c r="H282" s="81"/>
      <c r="I282" s="81"/>
      <c r="J282" s="81"/>
      <c r="K282" s="81"/>
      <c r="L282" s="81"/>
      <c r="M282" s="81"/>
    </row>
    <row r="283" spans="1:13" ht="19.149999999999999" customHeight="1">
      <c r="A283" s="78"/>
      <c r="B283" s="78"/>
      <c r="C283" s="79"/>
      <c r="D283" s="78"/>
      <c r="E283" s="80"/>
      <c r="F283" s="80"/>
      <c r="G283" s="81"/>
      <c r="H283" s="81"/>
      <c r="I283" s="81"/>
      <c r="J283" s="81"/>
      <c r="K283" s="81"/>
      <c r="L283" s="81"/>
      <c r="M283" s="81"/>
    </row>
    <row r="284" spans="1:13" ht="19.149999999999999" customHeight="1">
      <c r="A284" s="78"/>
      <c r="B284" s="78"/>
      <c r="C284" s="79"/>
      <c r="D284" s="78"/>
      <c r="E284" s="80"/>
      <c r="F284" s="80"/>
      <c r="G284" s="81"/>
      <c r="H284" s="81"/>
      <c r="I284" s="81"/>
      <c r="J284" s="81"/>
      <c r="K284" s="81"/>
      <c r="L284" s="81"/>
      <c r="M284" s="81"/>
    </row>
    <row r="285" spans="1:13" ht="19.149999999999999" customHeight="1">
      <c r="A285" s="78"/>
      <c r="B285" s="78"/>
      <c r="C285" s="79"/>
      <c r="D285" s="78"/>
      <c r="E285" s="80"/>
      <c r="F285" s="80"/>
      <c r="G285" s="81"/>
      <c r="H285" s="81"/>
      <c r="I285" s="81"/>
      <c r="J285" s="81"/>
      <c r="K285" s="81"/>
      <c r="L285" s="81"/>
      <c r="M285" s="81"/>
    </row>
    <row r="286" spans="1:13" ht="19.149999999999999" customHeight="1">
      <c r="A286" s="78"/>
      <c r="B286" s="78"/>
      <c r="C286" s="79"/>
      <c r="D286" s="78"/>
      <c r="E286" s="80"/>
      <c r="F286" s="80"/>
      <c r="G286" s="81"/>
      <c r="H286" s="81"/>
      <c r="I286" s="81"/>
      <c r="J286" s="81"/>
      <c r="K286" s="81"/>
      <c r="L286" s="81"/>
      <c r="M286" s="81"/>
    </row>
    <row r="287" spans="1:13" ht="19.149999999999999" customHeight="1">
      <c r="A287" s="78"/>
      <c r="B287" s="78"/>
      <c r="C287" s="79"/>
      <c r="D287" s="78"/>
      <c r="E287" s="80"/>
      <c r="F287" s="80"/>
      <c r="G287" s="81"/>
      <c r="H287" s="81"/>
      <c r="I287" s="81"/>
      <c r="J287" s="81"/>
      <c r="K287" s="81"/>
      <c r="L287" s="81"/>
      <c r="M287" s="81"/>
    </row>
    <row r="288" spans="1:13" ht="19.149999999999999" customHeight="1">
      <c r="A288" s="78"/>
      <c r="B288" s="78"/>
      <c r="C288" s="79"/>
      <c r="D288" s="78"/>
      <c r="E288" s="80"/>
      <c r="F288" s="80"/>
      <c r="G288" s="81"/>
      <c r="H288" s="81"/>
      <c r="I288" s="81"/>
      <c r="J288" s="81"/>
      <c r="K288" s="81"/>
      <c r="L288" s="81"/>
      <c r="M288" s="81"/>
    </row>
    <row r="289" spans="1:13" ht="19.149999999999999" customHeight="1">
      <c r="A289" s="78"/>
      <c r="B289" s="78"/>
      <c r="C289" s="79"/>
      <c r="D289" s="78"/>
      <c r="E289" s="80"/>
      <c r="F289" s="80"/>
      <c r="G289" s="81"/>
      <c r="H289" s="81"/>
      <c r="I289" s="81"/>
      <c r="J289" s="81"/>
      <c r="K289" s="81"/>
      <c r="L289" s="81"/>
      <c r="M289" s="81"/>
    </row>
    <row r="290" spans="1:13" ht="19.149999999999999" customHeight="1">
      <c r="A290" s="78"/>
      <c r="B290" s="78"/>
      <c r="C290" s="79"/>
      <c r="D290" s="78"/>
      <c r="E290" s="80"/>
      <c r="F290" s="80"/>
      <c r="G290" s="81"/>
      <c r="H290" s="81"/>
      <c r="I290" s="81"/>
      <c r="J290" s="81"/>
      <c r="K290" s="81"/>
      <c r="L290" s="81"/>
      <c r="M290" s="81"/>
    </row>
    <row r="291" spans="1:13" ht="19.149999999999999" customHeight="1">
      <c r="A291" s="78"/>
      <c r="B291" s="78"/>
      <c r="C291" s="79"/>
      <c r="D291" s="78"/>
      <c r="E291" s="80"/>
      <c r="F291" s="80"/>
      <c r="G291" s="81"/>
      <c r="H291" s="81"/>
      <c r="I291" s="81"/>
      <c r="J291" s="81"/>
      <c r="K291" s="81"/>
      <c r="L291" s="81"/>
      <c r="M291" s="81"/>
    </row>
    <row r="292" spans="1:13" ht="19.149999999999999" customHeight="1">
      <c r="A292" s="78"/>
      <c r="B292" s="78"/>
      <c r="C292" s="79"/>
      <c r="D292" s="78"/>
      <c r="E292" s="80"/>
      <c r="F292" s="80"/>
      <c r="G292" s="81"/>
      <c r="H292" s="81"/>
      <c r="I292" s="81"/>
      <c r="J292" s="81"/>
      <c r="K292" s="81"/>
      <c r="L292" s="81"/>
      <c r="M292" s="81"/>
    </row>
    <row r="293" spans="1:13" ht="19.149999999999999" customHeight="1">
      <c r="A293" s="78"/>
      <c r="B293" s="78"/>
      <c r="C293" s="79"/>
      <c r="D293" s="78"/>
      <c r="E293" s="80"/>
      <c r="F293" s="80"/>
      <c r="G293" s="81"/>
      <c r="H293" s="81"/>
      <c r="I293" s="81"/>
      <c r="J293" s="81"/>
      <c r="K293" s="81"/>
      <c r="L293" s="81"/>
      <c r="M293" s="81"/>
    </row>
    <row r="294" spans="1:13" ht="19.149999999999999" customHeight="1">
      <c r="A294" s="78"/>
      <c r="B294" s="78"/>
      <c r="C294" s="79"/>
      <c r="D294" s="78"/>
      <c r="E294" s="80"/>
      <c r="F294" s="80"/>
      <c r="G294" s="81"/>
      <c r="H294" s="81"/>
      <c r="I294" s="81"/>
      <c r="J294" s="81"/>
      <c r="K294" s="81"/>
      <c r="L294" s="81"/>
      <c r="M294" s="81"/>
    </row>
    <row r="295" spans="1:13" ht="19.149999999999999" customHeight="1">
      <c r="A295" s="78"/>
      <c r="B295" s="78"/>
      <c r="C295" s="79"/>
      <c r="D295" s="78"/>
      <c r="E295" s="80"/>
      <c r="F295" s="80"/>
      <c r="G295" s="81"/>
      <c r="H295" s="81"/>
      <c r="I295" s="81"/>
      <c r="J295" s="81"/>
      <c r="K295" s="81"/>
      <c r="L295" s="81"/>
      <c r="M295" s="81"/>
    </row>
    <row r="296" spans="1:13" ht="19.149999999999999" customHeight="1">
      <c r="A296" s="78"/>
      <c r="B296" s="78"/>
      <c r="C296" s="79"/>
      <c r="D296" s="78"/>
      <c r="E296" s="80"/>
      <c r="F296" s="80"/>
      <c r="G296" s="81"/>
      <c r="H296" s="81"/>
      <c r="I296" s="81"/>
      <c r="J296" s="81"/>
      <c r="K296" s="81"/>
      <c r="L296" s="81"/>
      <c r="M296" s="81"/>
    </row>
    <row r="297" spans="1:13" ht="19.149999999999999" customHeight="1">
      <c r="A297" s="78"/>
      <c r="B297" s="78"/>
      <c r="C297" s="79"/>
      <c r="D297" s="78"/>
      <c r="E297" s="80"/>
      <c r="F297" s="80"/>
      <c r="G297" s="81"/>
      <c r="H297" s="81"/>
      <c r="I297" s="81"/>
      <c r="J297" s="81"/>
      <c r="K297" s="81"/>
      <c r="L297" s="81"/>
      <c r="M297" s="81"/>
    </row>
    <row r="298" spans="1:13" ht="19.149999999999999" customHeight="1">
      <c r="A298" s="78"/>
      <c r="B298" s="78"/>
      <c r="C298" s="79"/>
      <c r="D298" s="78"/>
      <c r="E298" s="80"/>
      <c r="F298" s="80"/>
      <c r="G298" s="81"/>
      <c r="H298" s="81"/>
      <c r="I298" s="81"/>
      <c r="J298" s="81"/>
      <c r="K298" s="81"/>
      <c r="L298" s="81"/>
      <c r="M298" s="81"/>
    </row>
    <row r="299" spans="1:13" ht="19.149999999999999" customHeight="1">
      <c r="A299" s="78"/>
      <c r="B299" s="78"/>
      <c r="C299" s="79"/>
      <c r="D299" s="78"/>
      <c r="E299" s="80"/>
      <c r="F299" s="80"/>
      <c r="G299" s="81"/>
      <c r="H299" s="81"/>
      <c r="I299" s="81"/>
      <c r="J299" s="81"/>
      <c r="K299" s="81"/>
      <c r="L299" s="81"/>
      <c r="M299" s="81"/>
    </row>
    <row r="300" spans="1:13" ht="19.149999999999999" customHeight="1">
      <c r="A300" s="78"/>
      <c r="B300" s="78"/>
      <c r="C300" s="79"/>
      <c r="D300" s="78"/>
      <c r="E300" s="80"/>
      <c r="F300" s="80"/>
      <c r="G300" s="81"/>
      <c r="H300" s="81"/>
      <c r="I300" s="81"/>
      <c r="J300" s="81"/>
      <c r="K300" s="81"/>
      <c r="L300" s="81"/>
      <c r="M300" s="81"/>
    </row>
    <row r="301" spans="1:13" ht="19.149999999999999" customHeight="1">
      <c r="A301" s="78"/>
      <c r="B301" s="78"/>
      <c r="C301" s="79"/>
      <c r="D301" s="78"/>
      <c r="E301" s="80"/>
      <c r="F301" s="80"/>
      <c r="G301" s="81"/>
      <c r="H301" s="81"/>
      <c r="I301" s="81"/>
      <c r="J301" s="81"/>
      <c r="K301" s="81"/>
      <c r="L301" s="81"/>
      <c r="M301" s="81"/>
    </row>
    <row r="302" spans="1:13" ht="19.149999999999999" customHeight="1">
      <c r="A302" s="78"/>
      <c r="B302" s="78"/>
      <c r="C302" s="79"/>
      <c r="D302" s="78"/>
      <c r="E302" s="80"/>
      <c r="F302" s="80"/>
      <c r="G302" s="81"/>
      <c r="H302" s="81"/>
      <c r="I302" s="81"/>
      <c r="J302" s="81"/>
      <c r="K302" s="81"/>
      <c r="L302" s="81"/>
      <c r="M302" s="81"/>
    </row>
    <row r="303" spans="1:13" ht="19.149999999999999" customHeight="1">
      <c r="A303" s="78"/>
      <c r="B303" s="78"/>
      <c r="C303" s="79"/>
      <c r="D303" s="78"/>
      <c r="E303" s="80"/>
      <c r="F303" s="80"/>
      <c r="G303" s="81"/>
      <c r="H303" s="81"/>
      <c r="I303" s="81"/>
      <c r="J303" s="81"/>
      <c r="K303" s="81"/>
      <c r="L303" s="81"/>
      <c r="M303" s="81"/>
    </row>
    <row r="304" spans="1:13" ht="19.149999999999999" customHeight="1">
      <c r="A304" s="78"/>
      <c r="B304" s="78"/>
      <c r="C304" s="79"/>
      <c r="D304" s="78"/>
      <c r="E304" s="80"/>
      <c r="F304" s="80"/>
      <c r="G304" s="81"/>
      <c r="H304" s="81"/>
      <c r="I304" s="81"/>
      <c r="J304" s="81"/>
      <c r="K304" s="81"/>
      <c r="L304" s="81"/>
      <c r="M304" s="81"/>
    </row>
    <row r="305" spans="1:13" ht="19.149999999999999" customHeight="1">
      <c r="A305" s="78"/>
      <c r="B305" s="78"/>
      <c r="C305" s="79"/>
      <c r="D305" s="78"/>
      <c r="E305" s="80"/>
      <c r="F305" s="80"/>
      <c r="G305" s="81"/>
      <c r="H305" s="81"/>
      <c r="I305" s="81"/>
      <c r="J305" s="81"/>
      <c r="K305" s="81"/>
      <c r="L305" s="81"/>
      <c r="M305" s="81"/>
    </row>
    <row r="306" spans="1:13" ht="19.149999999999999" customHeight="1">
      <c r="A306" s="78"/>
      <c r="B306" s="78"/>
      <c r="C306" s="79"/>
      <c r="D306" s="78"/>
      <c r="E306" s="80"/>
      <c r="F306" s="80"/>
      <c r="G306" s="81"/>
      <c r="H306" s="81"/>
      <c r="I306" s="81"/>
      <c r="J306" s="81"/>
      <c r="K306" s="81"/>
      <c r="L306" s="81"/>
      <c r="M306" s="81"/>
    </row>
    <row r="307" spans="1:13" ht="19.149999999999999" customHeight="1">
      <c r="A307" s="78"/>
      <c r="B307" s="78"/>
      <c r="C307" s="79"/>
      <c r="D307" s="78"/>
      <c r="E307" s="80"/>
      <c r="F307" s="80"/>
      <c r="G307" s="81"/>
      <c r="H307" s="81"/>
      <c r="I307" s="81"/>
      <c r="J307" s="81"/>
      <c r="K307" s="81"/>
      <c r="L307" s="81"/>
      <c r="M307" s="81"/>
    </row>
    <row r="308" spans="1:13" ht="19.149999999999999" customHeight="1">
      <c r="A308" s="78"/>
      <c r="B308" s="78"/>
      <c r="C308" s="79"/>
      <c r="D308" s="78"/>
      <c r="E308" s="80"/>
      <c r="F308" s="80"/>
      <c r="G308" s="81"/>
      <c r="H308" s="81"/>
      <c r="I308" s="81"/>
      <c r="J308" s="81"/>
      <c r="K308" s="81"/>
      <c r="L308" s="81"/>
      <c r="M308" s="81"/>
    </row>
    <row r="309" spans="1:13" ht="19.149999999999999" customHeight="1">
      <c r="A309" s="78"/>
      <c r="B309" s="78"/>
      <c r="C309" s="79"/>
      <c r="D309" s="78"/>
      <c r="E309" s="80"/>
      <c r="F309" s="80"/>
      <c r="G309" s="81"/>
      <c r="H309" s="81"/>
      <c r="I309" s="81"/>
      <c r="J309" s="81"/>
      <c r="K309" s="81"/>
      <c r="L309" s="81"/>
      <c r="M309" s="81"/>
    </row>
    <row r="310" spans="1:13" ht="19.149999999999999" customHeight="1">
      <c r="A310" s="78"/>
      <c r="B310" s="78"/>
      <c r="C310" s="79"/>
      <c r="D310" s="78"/>
      <c r="E310" s="80"/>
      <c r="F310" s="80"/>
      <c r="G310" s="81"/>
      <c r="H310" s="81"/>
      <c r="I310" s="81"/>
      <c r="J310" s="81"/>
      <c r="K310" s="81"/>
      <c r="L310" s="81"/>
      <c r="M310" s="81"/>
    </row>
    <row r="311" spans="1:13" ht="19.149999999999999" customHeight="1">
      <c r="A311" s="78"/>
      <c r="B311" s="78"/>
      <c r="C311" s="79"/>
      <c r="D311" s="78"/>
      <c r="E311" s="80"/>
      <c r="F311" s="80"/>
      <c r="G311" s="81"/>
      <c r="H311" s="81"/>
      <c r="I311" s="81"/>
      <c r="J311" s="81"/>
      <c r="K311" s="81"/>
      <c r="L311" s="81"/>
      <c r="M311" s="81"/>
    </row>
    <row r="312" spans="1:13" ht="19.149999999999999" customHeight="1">
      <c r="A312" s="78"/>
      <c r="B312" s="78"/>
      <c r="C312" s="79"/>
      <c r="D312" s="78"/>
      <c r="E312" s="80"/>
      <c r="F312" s="80"/>
      <c r="G312" s="81"/>
      <c r="H312" s="81"/>
      <c r="I312" s="81"/>
      <c r="J312" s="81"/>
      <c r="K312" s="81"/>
      <c r="L312" s="81"/>
      <c r="M312" s="81"/>
    </row>
    <row r="313" spans="1:13" ht="19.149999999999999" customHeight="1">
      <c r="A313" s="78"/>
      <c r="B313" s="78"/>
      <c r="C313" s="79"/>
      <c r="D313" s="78"/>
      <c r="E313" s="80"/>
      <c r="F313" s="80"/>
      <c r="G313" s="81"/>
      <c r="H313" s="81"/>
      <c r="I313" s="81"/>
      <c r="J313" s="81"/>
      <c r="K313" s="81"/>
      <c r="L313" s="81"/>
      <c r="M313" s="81"/>
    </row>
    <row r="314" spans="1:13" ht="19.149999999999999" customHeight="1">
      <c r="A314" s="78"/>
      <c r="B314" s="78"/>
      <c r="C314" s="79"/>
      <c r="D314" s="78"/>
      <c r="E314" s="80"/>
      <c r="F314" s="80"/>
      <c r="G314" s="81"/>
      <c r="H314" s="81"/>
      <c r="I314" s="81"/>
      <c r="J314" s="81"/>
      <c r="K314" s="81"/>
      <c r="L314" s="81"/>
      <c r="M314" s="81"/>
    </row>
    <row r="315" spans="1:13" ht="19.149999999999999" customHeight="1">
      <c r="A315" s="78"/>
      <c r="B315" s="78"/>
      <c r="C315" s="79"/>
      <c r="D315" s="78"/>
      <c r="E315" s="80"/>
      <c r="F315" s="80"/>
      <c r="G315" s="81"/>
      <c r="H315" s="81"/>
      <c r="I315" s="81"/>
      <c r="J315" s="81"/>
      <c r="K315" s="81"/>
      <c r="L315" s="81"/>
      <c r="M315" s="81"/>
    </row>
    <row r="316" spans="1:13" ht="19.149999999999999" customHeight="1">
      <c r="A316" s="78"/>
      <c r="B316" s="78"/>
      <c r="C316" s="79"/>
      <c r="D316" s="78"/>
      <c r="E316" s="80"/>
      <c r="F316" s="80"/>
      <c r="G316" s="81"/>
      <c r="H316" s="81"/>
      <c r="I316" s="81"/>
      <c r="J316" s="81"/>
      <c r="K316" s="81"/>
      <c r="L316" s="81"/>
      <c r="M316" s="81"/>
    </row>
    <row r="317" spans="1:13" ht="19.149999999999999" customHeight="1">
      <c r="A317" s="78"/>
      <c r="B317" s="78"/>
      <c r="C317" s="79"/>
      <c r="D317" s="78"/>
      <c r="E317" s="80"/>
      <c r="F317" s="80"/>
      <c r="G317" s="81"/>
      <c r="H317" s="81"/>
      <c r="I317" s="81"/>
      <c r="J317" s="81"/>
      <c r="K317" s="81"/>
      <c r="L317" s="81"/>
      <c r="M317" s="81"/>
    </row>
    <row r="318" spans="1:13" ht="19.149999999999999" customHeight="1">
      <c r="A318" s="78"/>
      <c r="B318" s="78"/>
      <c r="C318" s="79"/>
      <c r="D318" s="78"/>
      <c r="E318" s="80"/>
      <c r="F318" s="80"/>
      <c r="G318" s="81"/>
      <c r="H318" s="81"/>
      <c r="I318" s="81"/>
      <c r="J318" s="81"/>
      <c r="K318" s="81"/>
      <c r="L318" s="81"/>
      <c r="M318" s="81"/>
    </row>
    <row r="319" spans="1:13" ht="19.149999999999999" customHeight="1">
      <c r="A319" s="78"/>
      <c r="B319" s="78"/>
      <c r="C319" s="79"/>
      <c r="D319" s="78"/>
      <c r="E319" s="80"/>
      <c r="F319" s="80"/>
      <c r="G319" s="81"/>
      <c r="H319" s="81"/>
      <c r="I319" s="81"/>
      <c r="J319" s="81"/>
      <c r="K319" s="81"/>
      <c r="L319" s="81"/>
      <c r="M319" s="81"/>
    </row>
    <row r="320" spans="1:13" ht="19.149999999999999" customHeight="1">
      <c r="A320" s="78"/>
      <c r="B320" s="78"/>
      <c r="C320" s="79"/>
      <c r="D320" s="78"/>
      <c r="E320" s="80"/>
      <c r="F320" s="80"/>
      <c r="G320" s="81"/>
      <c r="H320" s="81"/>
      <c r="I320" s="81"/>
      <c r="J320" s="81"/>
      <c r="K320" s="81"/>
      <c r="L320" s="81"/>
      <c r="M320" s="81"/>
    </row>
    <row r="321" spans="1:13" ht="19.149999999999999" customHeight="1">
      <c r="A321" s="78"/>
      <c r="B321" s="78"/>
      <c r="C321" s="79"/>
      <c r="D321" s="78"/>
      <c r="E321" s="80"/>
      <c r="F321" s="80"/>
      <c r="G321" s="81"/>
      <c r="H321" s="81"/>
      <c r="I321" s="81"/>
      <c r="J321" s="81"/>
      <c r="K321" s="81"/>
      <c r="L321" s="81"/>
      <c r="M321" s="81"/>
    </row>
    <row r="322" spans="1:13" ht="19.149999999999999" customHeight="1">
      <c r="A322" s="78"/>
      <c r="B322" s="78"/>
      <c r="C322" s="79"/>
      <c r="D322" s="78"/>
      <c r="E322" s="80"/>
      <c r="F322" s="80"/>
      <c r="G322" s="81"/>
      <c r="H322" s="81"/>
      <c r="I322" s="81"/>
      <c r="J322" s="81"/>
      <c r="K322" s="81"/>
      <c r="L322" s="81"/>
      <c r="M322" s="81"/>
    </row>
    <row r="323" spans="1:13" ht="19.149999999999999" customHeight="1">
      <c r="A323" s="78"/>
      <c r="B323" s="78"/>
      <c r="C323" s="79"/>
      <c r="D323" s="78"/>
      <c r="E323" s="80"/>
      <c r="F323" s="80"/>
      <c r="G323" s="81"/>
      <c r="H323" s="81"/>
      <c r="I323" s="81"/>
      <c r="J323" s="81"/>
      <c r="K323" s="81"/>
      <c r="L323" s="81"/>
      <c r="M323" s="81"/>
    </row>
    <row r="324" spans="1:13" ht="19.149999999999999" customHeight="1">
      <c r="A324" s="78"/>
      <c r="B324" s="78"/>
      <c r="C324" s="79"/>
      <c r="D324" s="78"/>
      <c r="E324" s="80"/>
      <c r="F324" s="80"/>
      <c r="G324" s="81"/>
      <c r="H324" s="81"/>
      <c r="I324" s="81"/>
      <c r="J324" s="81"/>
      <c r="K324" s="81"/>
      <c r="L324" s="81"/>
      <c r="M324" s="81"/>
    </row>
    <row r="325" spans="1:13" ht="19.149999999999999" customHeight="1">
      <c r="A325" s="78"/>
      <c r="B325" s="78"/>
      <c r="C325" s="79"/>
      <c r="D325" s="78"/>
      <c r="E325" s="80"/>
      <c r="F325" s="80"/>
      <c r="G325" s="81"/>
      <c r="H325" s="81"/>
      <c r="I325" s="81"/>
      <c r="J325" s="81"/>
      <c r="K325" s="81"/>
      <c r="L325" s="81"/>
      <c r="M325" s="81"/>
    </row>
    <row r="326" spans="1:13" ht="19.149999999999999" customHeight="1">
      <c r="A326" s="78"/>
      <c r="B326" s="78"/>
      <c r="C326" s="79"/>
      <c r="D326" s="78"/>
      <c r="E326" s="80"/>
      <c r="F326" s="80"/>
      <c r="G326" s="81"/>
      <c r="H326" s="81"/>
      <c r="I326" s="81"/>
      <c r="J326" s="81"/>
      <c r="K326" s="81"/>
      <c r="L326" s="81"/>
      <c r="M326" s="81"/>
    </row>
    <row r="327" spans="1:13" ht="19.149999999999999" customHeight="1">
      <c r="A327" s="78"/>
      <c r="B327" s="78"/>
      <c r="C327" s="79"/>
      <c r="D327" s="78"/>
      <c r="E327" s="80"/>
      <c r="F327" s="80"/>
      <c r="G327" s="81"/>
      <c r="H327" s="81"/>
      <c r="I327" s="81"/>
      <c r="J327" s="81"/>
      <c r="K327" s="81"/>
      <c r="L327" s="81"/>
      <c r="M327" s="81"/>
    </row>
    <row r="328" spans="1:13" ht="19.149999999999999" customHeight="1">
      <c r="A328" s="78"/>
      <c r="B328" s="78"/>
      <c r="C328" s="79"/>
      <c r="D328" s="78"/>
      <c r="E328" s="80"/>
      <c r="F328" s="80"/>
      <c r="G328" s="81"/>
      <c r="H328" s="81"/>
      <c r="I328" s="81"/>
      <c r="J328" s="81"/>
      <c r="K328" s="81"/>
      <c r="L328" s="81"/>
      <c r="M328" s="81"/>
    </row>
    <row r="329" spans="1:13" ht="19.149999999999999" customHeight="1">
      <c r="A329" s="78"/>
      <c r="B329" s="78"/>
      <c r="C329" s="79"/>
      <c r="D329" s="78"/>
      <c r="E329" s="80"/>
      <c r="F329" s="80"/>
      <c r="G329" s="81"/>
      <c r="H329" s="81"/>
      <c r="I329" s="81"/>
      <c r="J329" s="81"/>
      <c r="K329" s="81"/>
      <c r="L329" s="81"/>
      <c r="M329" s="81"/>
    </row>
    <row r="330" spans="1:13" ht="19.149999999999999" customHeight="1">
      <c r="A330" s="78"/>
      <c r="B330" s="78"/>
      <c r="C330" s="79"/>
      <c r="D330" s="78"/>
      <c r="E330" s="80"/>
      <c r="F330" s="80"/>
      <c r="G330" s="81"/>
      <c r="H330" s="81"/>
      <c r="I330" s="81"/>
      <c r="J330" s="81"/>
      <c r="K330" s="81"/>
      <c r="L330" s="81"/>
      <c r="M330" s="81"/>
    </row>
    <row r="331" spans="1:13" ht="19.149999999999999" customHeight="1">
      <c r="A331" s="78"/>
      <c r="B331" s="78"/>
      <c r="C331" s="79"/>
      <c r="D331" s="78"/>
      <c r="E331" s="80"/>
      <c r="F331" s="80"/>
      <c r="G331" s="81"/>
      <c r="H331" s="81"/>
      <c r="I331" s="81"/>
      <c r="J331" s="81"/>
      <c r="K331" s="81"/>
      <c r="L331" s="81"/>
      <c r="M331" s="81"/>
    </row>
    <row r="332" spans="1:13" ht="19.149999999999999" customHeight="1">
      <c r="A332" s="78"/>
      <c r="B332" s="78"/>
      <c r="C332" s="79"/>
      <c r="D332" s="78"/>
      <c r="E332" s="80"/>
      <c r="F332" s="80"/>
      <c r="G332" s="81"/>
      <c r="H332" s="81"/>
      <c r="I332" s="81"/>
      <c r="J332" s="81"/>
      <c r="K332" s="81"/>
      <c r="L332" s="81"/>
      <c r="M332" s="81"/>
    </row>
    <row r="333" spans="1:13" ht="19.149999999999999" customHeight="1">
      <c r="A333" s="78"/>
      <c r="B333" s="78"/>
      <c r="C333" s="79"/>
      <c r="D333" s="78"/>
      <c r="E333" s="80"/>
      <c r="F333" s="80"/>
      <c r="G333" s="81"/>
      <c r="H333" s="81"/>
      <c r="I333" s="81"/>
      <c r="J333" s="81"/>
      <c r="K333" s="81"/>
      <c r="L333" s="81"/>
      <c r="M333" s="81"/>
    </row>
    <row r="334" spans="1:13" ht="19.149999999999999" customHeight="1">
      <c r="A334" s="78"/>
      <c r="B334" s="78"/>
      <c r="C334" s="79"/>
      <c r="D334" s="78"/>
      <c r="E334" s="80"/>
      <c r="F334" s="80"/>
      <c r="G334" s="81"/>
      <c r="H334" s="81"/>
      <c r="I334" s="81"/>
      <c r="J334" s="81"/>
      <c r="K334" s="81"/>
      <c r="L334" s="81"/>
      <c r="M334" s="81"/>
    </row>
    <row r="335" spans="1:13" ht="19.149999999999999" customHeight="1">
      <c r="A335" s="78"/>
      <c r="B335" s="78"/>
      <c r="C335" s="79"/>
      <c r="D335" s="78"/>
      <c r="E335" s="80"/>
      <c r="F335" s="80"/>
      <c r="G335" s="81"/>
      <c r="H335" s="81"/>
      <c r="I335" s="81"/>
      <c r="J335" s="81"/>
      <c r="K335" s="81"/>
      <c r="L335" s="81"/>
      <c r="M335" s="81"/>
    </row>
    <row r="336" spans="1:13" ht="19.149999999999999" customHeight="1">
      <c r="A336" s="78"/>
      <c r="B336" s="78"/>
      <c r="C336" s="79"/>
      <c r="D336" s="78"/>
      <c r="E336" s="80"/>
      <c r="F336" s="80"/>
      <c r="G336" s="81"/>
      <c r="H336" s="81"/>
      <c r="I336" s="81"/>
      <c r="J336" s="81"/>
      <c r="K336" s="81"/>
      <c r="L336" s="81"/>
      <c r="M336" s="81"/>
    </row>
    <row r="337" spans="1:13" ht="19.149999999999999" customHeight="1">
      <c r="A337" s="78"/>
      <c r="B337" s="78"/>
      <c r="C337" s="79"/>
      <c r="D337" s="78"/>
      <c r="E337" s="80"/>
      <c r="F337" s="80"/>
      <c r="G337" s="81"/>
      <c r="H337" s="81"/>
      <c r="I337" s="81"/>
      <c r="J337" s="81"/>
      <c r="K337" s="81"/>
      <c r="L337" s="81"/>
      <c r="M337" s="81"/>
    </row>
    <row r="338" spans="1:13" ht="19.149999999999999" customHeight="1">
      <c r="A338" s="78"/>
      <c r="B338" s="78"/>
      <c r="C338" s="79"/>
      <c r="D338" s="78"/>
      <c r="E338" s="80"/>
      <c r="F338" s="80"/>
      <c r="G338" s="81"/>
      <c r="H338" s="81"/>
      <c r="I338" s="81"/>
      <c r="J338" s="81"/>
      <c r="K338" s="81"/>
      <c r="L338" s="81"/>
      <c r="M338" s="81"/>
    </row>
    <row r="339" spans="1:13" ht="19.149999999999999" customHeight="1">
      <c r="A339" s="78"/>
      <c r="B339" s="78"/>
      <c r="C339" s="79"/>
      <c r="D339" s="78"/>
      <c r="E339" s="80"/>
      <c r="F339" s="80"/>
      <c r="G339" s="81"/>
      <c r="H339" s="81"/>
      <c r="I339" s="81"/>
      <c r="J339" s="81"/>
      <c r="K339" s="81"/>
      <c r="L339" s="81"/>
      <c r="M339" s="81"/>
    </row>
    <row r="340" spans="1:13" ht="19.149999999999999" customHeight="1">
      <c r="A340" s="78"/>
      <c r="B340" s="78"/>
      <c r="C340" s="79"/>
      <c r="D340" s="78"/>
      <c r="E340" s="80"/>
      <c r="F340" s="80"/>
      <c r="G340" s="81"/>
      <c r="H340" s="81"/>
      <c r="I340" s="81"/>
      <c r="J340" s="81"/>
      <c r="K340" s="81"/>
      <c r="L340" s="81"/>
      <c r="M340" s="81"/>
    </row>
    <row r="341" spans="1:13" ht="19.149999999999999" customHeight="1">
      <c r="A341" s="78"/>
      <c r="B341" s="78"/>
      <c r="C341" s="79"/>
      <c r="D341" s="78"/>
      <c r="E341" s="80"/>
      <c r="F341" s="80"/>
      <c r="G341" s="81"/>
      <c r="H341" s="81"/>
      <c r="I341" s="81"/>
      <c r="J341" s="81"/>
      <c r="K341" s="81"/>
      <c r="L341" s="81"/>
      <c r="M341" s="81"/>
    </row>
    <row r="342" spans="1:13" ht="19.149999999999999" customHeight="1">
      <c r="A342" s="78"/>
      <c r="B342" s="78"/>
      <c r="C342" s="79"/>
      <c r="D342" s="78"/>
      <c r="E342" s="80"/>
      <c r="F342" s="80"/>
      <c r="G342" s="81"/>
      <c r="H342" s="81"/>
      <c r="I342" s="81"/>
      <c r="J342" s="81"/>
      <c r="K342" s="81"/>
      <c r="L342" s="81"/>
      <c r="M342" s="81"/>
    </row>
    <row r="343" spans="1:13" ht="19.149999999999999" customHeight="1">
      <c r="A343" s="78"/>
      <c r="B343" s="78"/>
      <c r="C343" s="79"/>
      <c r="D343" s="78"/>
      <c r="E343" s="80"/>
      <c r="F343" s="80"/>
      <c r="G343" s="81"/>
      <c r="H343" s="81"/>
      <c r="I343" s="81"/>
      <c r="J343" s="81"/>
      <c r="K343" s="81"/>
      <c r="L343" s="81"/>
      <c r="M343" s="81"/>
    </row>
    <row r="344" spans="1:13" ht="19.149999999999999" customHeight="1">
      <c r="A344" s="78"/>
      <c r="B344" s="78"/>
      <c r="C344" s="79"/>
      <c r="D344" s="78"/>
      <c r="E344" s="80"/>
      <c r="F344" s="80"/>
      <c r="G344" s="81"/>
      <c r="H344" s="81"/>
      <c r="I344" s="81"/>
      <c r="J344" s="81"/>
      <c r="K344" s="81"/>
      <c r="L344" s="81"/>
      <c r="M344" s="81"/>
    </row>
    <row r="345" spans="1:13" ht="19.149999999999999" customHeight="1">
      <c r="A345" s="78"/>
      <c r="B345" s="78"/>
      <c r="C345" s="79"/>
      <c r="D345" s="78"/>
      <c r="E345" s="80"/>
      <c r="F345" s="80"/>
      <c r="G345" s="81"/>
      <c r="H345" s="81"/>
      <c r="I345" s="81"/>
      <c r="J345" s="81"/>
      <c r="K345" s="81"/>
      <c r="L345" s="81"/>
      <c r="M345" s="81"/>
    </row>
    <row r="346" spans="1:13" ht="19.149999999999999" customHeight="1">
      <c r="A346" s="78"/>
      <c r="B346" s="78"/>
      <c r="C346" s="79"/>
      <c r="D346" s="78"/>
      <c r="E346" s="80"/>
      <c r="F346" s="80"/>
      <c r="G346" s="81"/>
      <c r="H346" s="81"/>
      <c r="I346" s="81"/>
      <c r="J346" s="81"/>
      <c r="K346" s="81"/>
      <c r="L346" s="81"/>
      <c r="M346" s="81"/>
    </row>
    <row r="347" spans="1:13" ht="19.149999999999999" customHeight="1">
      <c r="A347" s="78"/>
      <c r="B347" s="78"/>
      <c r="C347" s="79"/>
      <c r="D347" s="78"/>
      <c r="E347" s="80"/>
      <c r="F347" s="80"/>
      <c r="G347" s="81"/>
      <c r="H347" s="81"/>
      <c r="I347" s="81"/>
      <c r="J347" s="81"/>
      <c r="K347" s="81"/>
      <c r="L347" s="81"/>
      <c r="M347" s="81"/>
    </row>
    <row r="348" spans="1:13" ht="19.149999999999999" customHeight="1">
      <c r="A348" s="78"/>
      <c r="B348" s="78"/>
      <c r="C348" s="79"/>
      <c r="D348" s="78"/>
      <c r="E348" s="80"/>
      <c r="F348" s="80"/>
      <c r="G348" s="81"/>
      <c r="H348" s="81"/>
      <c r="I348" s="81"/>
      <c r="J348" s="81"/>
      <c r="K348" s="81"/>
      <c r="L348" s="81"/>
      <c r="M348" s="81"/>
    </row>
    <row r="349" spans="1:13" ht="19.149999999999999" customHeight="1">
      <c r="A349" s="78"/>
      <c r="B349" s="78"/>
      <c r="C349" s="79"/>
      <c r="D349" s="78"/>
      <c r="E349" s="80"/>
      <c r="F349" s="80"/>
      <c r="G349" s="81"/>
      <c r="H349" s="81"/>
      <c r="I349" s="81"/>
      <c r="J349" s="81"/>
      <c r="K349" s="81"/>
      <c r="L349" s="81"/>
      <c r="M349" s="81"/>
    </row>
    <row r="350" spans="1:13" ht="19.149999999999999" customHeight="1">
      <c r="A350" s="78"/>
      <c r="B350" s="78"/>
      <c r="C350" s="79"/>
      <c r="D350" s="78"/>
      <c r="E350" s="80"/>
      <c r="F350" s="80"/>
      <c r="G350" s="81"/>
      <c r="H350" s="81"/>
      <c r="I350" s="81"/>
      <c r="J350" s="81"/>
      <c r="K350" s="81"/>
      <c r="L350" s="81"/>
      <c r="M350" s="81"/>
    </row>
    <row r="351" spans="1:13" ht="19.149999999999999" customHeight="1">
      <c r="A351" s="78"/>
      <c r="B351" s="78"/>
      <c r="C351" s="79"/>
      <c r="D351" s="78"/>
      <c r="E351" s="80"/>
      <c r="F351" s="80"/>
      <c r="G351" s="81"/>
      <c r="H351" s="81"/>
      <c r="I351" s="81"/>
      <c r="J351" s="81"/>
      <c r="K351" s="81"/>
      <c r="L351" s="81"/>
      <c r="M351" s="81"/>
    </row>
    <row r="352" spans="1:13" ht="19.149999999999999" customHeight="1">
      <c r="A352" s="78"/>
      <c r="B352" s="78"/>
      <c r="C352" s="79"/>
      <c r="D352" s="78"/>
      <c r="E352" s="80"/>
      <c r="F352" s="80"/>
      <c r="G352" s="81"/>
      <c r="H352" s="81"/>
      <c r="I352" s="81"/>
      <c r="J352" s="81"/>
      <c r="K352" s="81"/>
      <c r="L352" s="81"/>
      <c r="M352" s="81"/>
    </row>
    <row r="353" spans="1:13" ht="19.149999999999999" customHeight="1">
      <c r="A353" s="78"/>
      <c r="B353" s="78"/>
      <c r="C353" s="79"/>
      <c r="D353" s="78"/>
      <c r="E353" s="80"/>
      <c r="F353" s="80"/>
      <c r="G353" s="81"/>
      <c r="H353" s="81"/>
      <c r="I353" s="81"/>
      <c r="J353" s="81"/>
      <c r="K353" s="81"/>
      <c r="L353" s="81"/>
      <c r="M353" s="81"/>
    </row>
    <row r="354" spans="1:13" ht="19.149999999999999" customHeight="1">
      <c r="A354" s="78"/>
      <c r="B354" s="78"/>
      <c r="C354" s="79"/>
      <c r="D354" s="78"/>
      <c r="E354" s="80"/>
      <c r="F354" s="80"/>
      <c r="G354" s="81"/>
      <c r="H354" s="81"/>
      <c r="I354" s="81"/>
      <c r="J354" s="81"/>
      <c r="K354" s="81"/>
      <c r="L354" s="81"/>
      <c r="M354" s="81"/>
    </row>
    <row r="355" spans="1:13" ht="19.149999999999999" customHeight="1">
      <c r="A355" s="78"/>
      <c r="B355" s="78"/>
      <c r="C355" s="79"/>
      <c r="D355" s="78"/>
      <c r="E355" s="80"/>
      <c r="F355" s="80"/>
      <c r="G355" s="81"/>
      <c r="H355" s="81"/>
      <c r="I355" s="81"/>
      <c r="J355" s="81"/>
      <c r="K355" s="81"/>
      <c r="L355" s="81"/>
      <c r="M355" s="81"/>
    </row>
    <row r="356" spans="1:13" ht="19.149999999999999" customHeight="1">
      <c r="A356" s="78"/>
      <c r="B356" s="78"/>
      <c r="C356" s="79"/>
      <c r="D356" s="78"/>
      <c r="E356" s="80"/>
      <c r="F356" s="80"/>
      <c r="G356" s="81"/>
      <c r="H356" s="81"/>
      <c r="I356" s="81"/>
      <c r="J356" s="81"/>
      <c r="K356" s="81"/>
      <c r="L356" s="81"/>
      <c r="M356" s="81"/>
    </row>
    <row r="357" spans="1:13" ht="19.149999999999999" customHeight="1">
      <c r="A357" s="78"/>
      <c r="B357" s="78"/>
      <c r="C357" s="79"/>
      <c r="D357" s="78"/>
      <c r="E357" s="80"/>
      <c r="F357" s="80"/>
      <c r="G357" s="81"/>
      <c r="H357" s="81"/>
      <c r="I357" s="81"/>
      <c r="J357" s="81"/>
      <c r="K357" s="81"/>
      <c r="L357" s="81"/>
      <c r="M357" s="81"/>
    </row>
    <row r="358" spans="1:13" ht="19.149999999999999" customHeight="1">
      <c r="A358" s="78"/>
      <c r="B358" s="78"/>
      <c r="C358" s="79"/>
      <c r="D358" s="78"/>
      <c r="E358" s="80"/>
      <c r="F358" s="80"/>
      <c r="G358" s="81"/>
      <c r="H358" s="81"/>
      <c r="I358" s="81"/>
      <c r="J358" s="81"/>
      <c r="K358" s="81"/>
      <c r="L358" s="81"/>
      <c r="M358" s="81"/>
    </row>
    <row r="359" spans="1:13" ht="19.149999999999999" customHeight="1">
      <c r="A359" s="78"/>
      <c r="B359" s="78"/>
      <c r="C359" s="79"/>
      <c r="D359" s="78"/>
      <c r="E359" s="80"/>
      <c r="F359" s="80"/>
      <c r="G359" s="81"/>
      <c r="H359" s="81"/>
      <c r="I359" s="81"/>
      <c r="J359" s="81"/>
      <c r="K359" s="81"/>
      <c r="L359" s="81"/>
      <c r="M359" s="81"/>
    </row>
    <row r="360" spans="1:13" ht="19.149999999999999" customHeight="1">
      <c r="A360" s="78"/>
      <c r="B360" s="78"/>
      <c r="C360" s="79"/>
      <c r="D360" s="78"/>
      <c r="E360" s="80"/>
      <c r="F360" s="80"/>
      <c r="G360" s="81"/>
      <c r="H360" s="81"/>
      <c r="I360" s="81"/>
      <c r="J360" s="81"/>
      <c r="K360" s="81"/>
      <c r="L360" s="81"/>
      <c r="M360" s="81"/>
    </row>
    <row r="361" spans="1:13" ht="19.149999999999999" customHeight="1">
      <c r="A361" s="78"/>
      <c r="B361" s="78"/>
      <c r="C361" s="79"/>
      <c r="D361" s="78"/>
      <c r="E361" s="80"/>
      <c r="F361" s="80"/>
      <c r="G361" s="81"/>
      <c r="H361" s="81"/>
      <c r="I361" s="81"/>
      <c r="J361" s="81"/>
      <c r="K361" s="81"/>
      <c r="L361" s="81"/>
      <c r="M361" s="81"/>
    </row>
    <row r="362" spans="1:13" ht="19.149999999999999" customHeight="1">
      <c r="A362" s="78"/>
      <c r="B362" s="78"/>
      <c r="C362" s="79"/>
      <c r="D362" s="78"/>
      <c r="E362" s="80"/>
      <c r="F362" s="80"/>
      <c r="G362" s="81"/>
      <c r="H362" s="81"/>
      <c r="I362" s="81"/>
      <c r="J362" s="81"/>
      <c r="K362" s="81"/>
      <c r="L362" s="81"/>
      <c r="M362" s="81"/>
    </row>
    <row r="363" spans="1:13" ht="19.149999999999999" customHeight="1">
      <c r="A363" s="78"/>
      <c r="B363" s="78"/>
      <c r="C363" s="79"/>
      <c r="D363" s="78"/>
      <c r="E363" s="80"/>
      <c r="F363" s="80"/>
      <c r="G363" s="81"/>
      <c r="H363" s="81"/>
      <c r="I363" s="81"/>
      <c r="J363" s="81"/>
      <c r="K363" s="81"/>
      <c r="L363" s="81"/>
      <c r="M363" s="81"/>
    </row>
    <row r="364" spans="1:13" ht="19.149999999999999" customHeight="1">
      <c r="A364" s="78"/>
      <c r="B364" s="78"/>
      <c r="C364" s="79"/>
      <c r="D364" s="78"/>
      <c r="E364" s="80"/>
      <c r="F364" s="80"/>
      <c r="G364" s="81"/>
      <c r="H364" s="81"/>
      <c r="I364" s="81"/>
      <c r="J364" s="81"/>
      <c r="K364" s="81"/>
      <c r="L364" s="81"/>
      <c r="M364" s="81"/>
    </row>
    <row r="365" spans="1:13" ht="19.149999999999999" customHeight="1">
      <c r="A365" s="78"/>
      <c r="B365" s="78"/>
      <c r="C365" s="79"/>
      <c r="D365" s="78"/>
      <c r="E365" s="80"/>
      <c r="F365" s="80"/>
      <c r="G365" s="81"/>
      <c r="H365" s="81"/>
      <c r="I365" s="81"/>
      <c r="J365" s="81"/>
      <c r="K365" s="81"/>
      <c r="L365" s="81"/>
      <c r="M365" s="81"/>
    </row>
    <row r="366" spans="1:13" ht="19.149999999999999" customHeight="1">
      <c r="A366" s="78"/>
      <c r="B366" s="78"/>
      <c r="C366" s="79"/>
      <c r="D366" s="78"/>
      <c r="E366" s="80"/>
      <c r="F366" s="80"/>
      <c r="G366" s="81"/>
      <c r="H366" s="81"/>
      <c r="I366" s="81"/>
      <c r="J366" s="81"/>
      <c r="K366" s="81"/>
      <c r="L366" s="81"/>
      <c r="M366" s="81"/>
    </row>
    <row r="367" spans="1:13" ht="19.149999999999999" customHeight="1">
      <c r="A367" s="78"/>
      <c r="B367" s="78"/>
      <c r="C367" s="79"/>
      <c r="D367" s="78"/>
      <c r="E367" s="80"/>
      <c r="F367" s="80"/>
      <c r="G367" s="81"/>
      <c r="H367" s="81"/>
      <c r="I367" s="81"/>
      <c r="J367" s="81"/>
      <c r="K367" s="81"/>
      <c r="L367" s="81"/>
      <c r="M367" s="81"/>
    </row>
    <row r="368" spans="1:13" ht="19.149999999999999" customHeight="1">
      <c r="A368" s="78"/>
      <c r="B368" s="78"/>
      <c r="C368" s="79"/>
      <c r="D368" s="78"/>
      <c r="E368" s="80"/>
      <c r="F368" s="80"/>
      <c r="G368" s="81"/>
      <c r="H368" s="81"/>
      <c r="I368" s="81"/>
      <c r="J368" s="81"/>
      <c r="K368" s="81"/>
      <c r="L368" s="81"/>
      <c r="M368" s="81"/>
    </row>
    <row r="369" spans="1:13" ht="19.149999999999999" customHeight="1">
      <c r="A369" s="78"/>
      <c r="B369" s="78"/>
      <c r="C369" s="79"/>
      <c r="D369" s="78"/>
      <c r="E369" s="80"/>
      <c r="F369" s="80"/>
      <c r="G369" s="81"/>
      <c r="H369" s="81"/>
      <c r="I369" s="81"/>
      <c r="J369" s="81"/>
      <c r="K369" s="81"/>
      <c r="L369" s="81"/>
      <c r="M369" s="81"/>
    </row>
    <row r="370" spans="1:13" ht="19.149999999999999" customHeight="1">
      <c r="A370" s="78"/>
      <c r="B370" s="78"/>
      <c r="C370" s="79"/>
      <c r="D370" s="78"/>
      <c r="E370" s="80"/>
      <c r="F370" s="80"/>
      <c r="G370" s="81"/>
      <c r="H370" s="81"/>
      <c r="I370" s="81"/>
      <c r="J370" s="81"/>
      <c r="K370" s="81"/>
      <c r="L370" s="81"/>
      <c r="M370" s="81"/>
    </row>
    <row r="371" spans="1:13" ht="19.149999999999999" customHeight="1">
      <c r="A371" s="78"/>
      <c r="B371" s="78"/>
      <c r="C371" s="79"/>
      <c r="D371" s="78"/>
      <c r="E371" s="80"/>
      <c r="F371" s="80"/>
      <c r="G371" s="81"/>
      <c r="H371" s="81"/>
      <c r="I371" s="81"/>
      <c r="J371" s="81"/>
      <c r="K371" s="81"/>
      <c r="L371" s="81"/>
      <c r="M371" s="81"/>
    </row>
    <row r="372" spans="1:13" ht="19.149999999999999" customHeight="1">
      <c r="A372" s="78"/>
      <c r="B372" s="78"/>
      <c r="C372" s="79"/>
      <c r="D372" s="78"/>
      <c r="E372" s="80"/>
      <c r="F372" s="80"/>
      <c r="G372" s="81"/>
      <c r="H372" s="81"/>
      <c r="I372" s="81"/>
      <c r="J372" s="81"/>
      <c r="K372" s="81"/>
      <c r="L372" s="81"/>
      <c r="M372" s="81"/>
    </row>
    <row r="373" spans="1:13" ht="19.149999999999999" customHeight="1">
      <c r="A373" s="78"/>
      <c r="B373" s="78"/>
      <c r="C373" s="79"/>
      <c r="D373" s="78"/>
      <c r="E373" s="80"/>
      <c r="F373" s="80"/>
      <c r="G373" s="81"/>
      <c r="H373" s="81"/>
      <c r="I373" s="81"/>
      <c r="J373" s="81"/>
      <c r="K373" s="81"/>
      <c r="L373" s="81"/>
      <c r="M373" s="81"/>
    </row>
    <row r="374" spans="1:13" ht="19.149999999999999" customHeight="1">
      <c r="A374" s="78"/>
      <c r="B374" s="78"/>
      <c r="C374" s="79"/>
      <c r="D374" s="78"/>
      <c r="E374" s="80"/>
      <c r="F374" s="80"/>
      <c r="G374" s="81"/>
      <c r="H374" s="81"/>
      <c r="I374" s="81"/>
      <c r="J374" s="81"/>
      <c r="K374" s="81"/>
      <c r="L374" s="81"/>
      <c r="M374" s="81"/>
    </row>
    <row r="375" spans="1:13" ht="19.149999999999999" customHeight="1">
      <c r="A375" s="78"/>
      <c r="B375" s="78"/>
      <c r="C375" s="79"/>
      <c r="D375" s="78"/>
      <c r="E375" s="80"/>
      <c r="F375" s="80"/>
      <c r="G375" s="81"/>
      <c r="H375" s="81"/>
      <c r="I375" s="81"/>
      <c r="J375" s="81"/>
      <c r="K375" s="81"/>
      <c r="L375" s="81"/>
      <c r="M375" s="81"/>
    </row>
    <row r="376" spans="1:13" ht="19.149999999999999" customHeight="1">
      <c r="A376" s="78"/>
      <c r="B376" s="78"/>
      <c r="C376" s="79"/>
      <c r="D376" s="78"/>
      <c r="E376" s="80"/>
      <c r="F376" s="80"/>
      <c r="G376" s="81"/>
      <c r="H376" s="81"/>
      <c r="I376" s="81"/>
      <c r="J376" s="81"/>
      <c r="K376" s="81"/>
      <c r="L376" s="81"/>
      <c r="M376" s="81"/>
    </row>
    <row r="377" spans="1:13" ht="19.149999999999999" customHeight="1">
      <c r="A377" s="78"/>
      <c r="B377" s="78"/>
      <c r="C377" s="79"/>
      <c r="D377" s="78"/>
      <c r="E377" s="80"/>
      <c r="F377" s="80"/>
      <c r="G377" s="81"/>
      <c r="H377" s="81"/>
      <c r="I377" s="81"/>
      <c r="J377" s="81"/>
      <c r="K377" s="81"/>
      <c r="L377" s="81"/>
      <c r="M377" s="81"/>
    </row>
    <row r="378" spans="1:13" ht="19.149999999999999" customHeight="1">
      <c r="A378" s="78"/>
      <c r="B378" s="78"/>
      <c r="C378" s="79"/>
      <c r="D378" s="78"/>
      <c r="E378" s="80"/>
      <c r="F378" s="80"/>
      <c r="G378" s="81"/>
      <c r="H378" s="81"/>
      <c r="I378" s="81"/>
      <c r="J378" s="81"/>
      <c r="K378" s="81"/>
      <c r="L378" s="81"/>
      <c r="M378" s="81"/>
    </row>
    <row r="379" spans="1:13" ht="19.149999999999999" customHeight="1">
      <c r="A379" s="78"/>
      <c r="B379" s="78"/>
      <c r="C379" s="79"/>
      <c r="D379" s="78"/>
      <c r="E379" s="80"/>
      <c r="F379" s="80"/>
      <c r="G379" s="81"/>
      <c r="H379" s="81"/>
      <c r="I379" s="81"/>
      <c r="J379" s="81"/>
      <c r="K379" s="81"/>
      <c r="L379" s="81"/>
      <c r="M379" s="81"/>
    </row>
    <row r="380" spans="1:13" ht="19.149999999999999" customHeight="1">
      <c r="A380" s="78"/>
      <c r="B380" s="78"/>
      <c r="C380" s="79"/>
      <c r="D380" s="78"/>
      <c r="E380" s="80"/>
      <c r="F380" s="80"/>
      <c r="G380" s="81"/>
      <c r="H380" s="81"/>
      <c r="I380" s="81"/>
      <c r="J380" s="81"/>
      <c r="K380" s="81"/>
      <c r="L380" s="81"/>
      <c r="M380" s="81"/>
    </row>
    <row r="381" spans="1:13" ht="19.149999999999999" customHeight="1">
      <c r="A381" s="78"/>
      <c r="B381" s="78"/>
      <c r="C381" s="79"/>
      <c r="D381" s="78"/>
      <c r="E381" s="80"/>
      <c r="F381" s="80"/>
      <c r="G381" s="81"/>
      <c r="H381" s="81"/>
      <c r="I381" s="81"/>
      <c r="J381" s="81"/>
      <c r="K381" s="81"/>
      <c r="L381" s="81"/>
      <c r="M381" s="81"/>
    </row>
    <row r="382" spans="1:13" ht="19.149999999999999" customHeight="1">
      <c r="A382" s="78"/>
      <c r="B382" s="78"/>
      <c r="C382" s="79"/>
      <c r="D382" s="78"/>
      <c r="E382" s="80"/>
      <c r="F382" s="80"/>
      <c r="G382" s="81"/>
      <c r="H382" s="81"/>
      <c r="I382" s="81"/>
      <c r="J382" s="81"/>
      <c r="K382" s="81"/>
      <c r="L382" s="81"/>
      <c r="M382" s="81"/>
    </row>
    <row r="383" spans="1:13" ht="19.149999999999999" customHeight="1">
      <c r="A383" s="78"/>
      <c r="B383" s="78"/>
      <c r="C383" s="79"/>
      <c r="D383" s="78"/>
      <c r="E383" s="80"/>
      <c r="F383" s="80"/>
      <c r="G383" s="81"/>
      <c r="H383" s="81"/>
      <c r="I383" s="81"/>
      <c r="J383" s="81"/>
      <c r="K383" s="81"/>
      <c r="L383" s="81"/>
      <c r="M383" s="81"/>
    </row>
    <row r="384" spans="1:13" ht="19.149999999999999" customHeight="1">
      <c r="A384" s="78"/>
      <c r="B384" s="78"/>
      <c r="C384" s="79"/>
      <c r="D384" s="78"/>
      <c r="E384" s="80"/>
      <c r="F384" s="80"/>
      <c r="G384" s="81"/>
      <c r="H384" s="81"/>
      <c r="I384" s="81"/>
      <c r="J384" s="81"/>
      <c r="K384" s="81"/>
      <c r="L384" s="81"/>
      <c r="M384" s="81"/>
    </row>
    <row r="385" spans="1:13" ht="19.149999999999999" customHeight="1">
      <c r="A385" s="78"/>
      <c r="B385" s="78"/>
      <c r="C385" s="79"/>
      <c r="D385" s="78"/>
      <c r="E385" s="80"/>
      <c r="F385" s="80"/>
      <c r="G385" s="81"/>
      <c r="H385" s="81"/>
      <c r="I385" s="81"/>
      <c r="J385" s="81"/>
      <c r="K385" s="81"/>
      <c r="L385" s="81"/>
      <c r="M385" s="81"/>
    </row>
    <row r="386" spans="1:13" ht="19.149999999999999" customHeight="1">
      <c r="A386" s="78"/>
      <c r="B386" s="78"/>
      <c r="C386" s="79"/>
      <c r="D386" s="78"/>
      <c r="E386" s="80"/>
      <c r="F386" s="80"/>
      <c r="G386" s="81"/>
      <c r="H386" s="81"/>
      <c r="I386" s="81"/>
      <c r="J386" s="81"/>
      <c r="K386" s="81"/>
      <c r="L386" s="81"/>
      <c r="M386" s="81"/>
    </row>
    <row r="387" spans="1:13" ht="19.149999999999999" customHeight="1">
      <c r="A387" s="78"/>
      <c r="B387" s="78"/>
      <c r="C387" s="79"/>
      <c r="D387" s="78"/>
      <c r="E387" s="80"/>
      <c r="F387" s="80"/>
      <c r="G387" s="81"/>
      <c r="H387" s="81"/>
      <c r="I387" s="81"/>
      <c r="J387" s="81"/>
      <c r="K387" s="81"/>
      <c r="L387" s="81"/>
      <c r="M387" s="81"/>
    </row>
    <row r="388" spans="1:13" ht="19.149999999999999" customHeight="1">
      <c r="A388" s="78"/>
      <c r="B388" s="78"/>
      <c r="C388" s="79"/>
      <c r="D388" s="78"/>
      <c r="E388" s="80"/>
      <c r="F388" s="80"/>
      <c r="G388" s="81"/>
      <c r="H388" s="81"/>
      <c r="I388" s="81"/>
      <c r="J388" s="81"/>
      <c r="K388" s="81"/>
      <c r="L388" s="81"/>
      <c r="M388" s="81"/>
    </row>
    <row r="389" spans="1:13" ht="19.149999999999999" customHeight="1">
      <c r="A389" s="78"/>
      <c r="B389" s="78"/>
      <c r="C389" s="79"/>
      <c r="D389" s="78"/>
      <c r="E389" s="80"/>
      <c r="F389" s="80"/>
      <c r="G389" s="81"/>
      <c r="H389" s="81"/>
      <c r="I389" s="81"/>
      <c r="J389" s="81"/>
      <c r="K389" s="81"/>
      <c r="L389" s="81"/>
      <c r="M389" s="81"/>
    </row>
    <row r="390" spans="1:13" ht="19.149999999999999" customHeight="1">
      <c r="A390" s="78"/>
      <c r="B390" s="78"/>
      <c r="C390" s="79"/>
      <c r="D390" s="78"/>
      <c r="E390" s="80"/>
      <c r="F390" s="80"/>
      <c r="G390" s="81"/>
      <c r="H390" s="81"/>
      <c r="I390" s="81"/>
      <c r="J390" s="81"/>
      <c r="K390" s="81"/>
      <c r="L390" s="81"/>
      <c r="M390" s="81"/>
    </row>
    <row r="391" spans="1:13" ht="19.149999999999999" customHeight="1">
      <c r="A391" s="78"/>
      <c r="B391" s="78"/>
      <c r="C391" s="79"/>
      <c r="D391" s="78"/>
      <c r="E391" s="80"/>
      <c r="F391" s="80"/>
      <c r="G391" s="81"/>
      <c r="H391" s="81"/>
      <c r="I391" s="81"/>
      <c r="J391" s="81"/>
      <c r="K391" s="81"/>
      <c r="L391" s="81"/>
      <c r="M391" s="81"/>
    </row>
    <row r="392" spans="1:13" ht="19.149999999999999" customHeight="1">
      <c r="A392" s="78"/>
      <c r="B392" s="78"/>
      <c r="C392" s="79"/>
      <c r="D392" s="78"/>
      <c r="E392" s="80"/>
      <c r="F392" s="80"/>
      <c r="G392" s="81"/>
      <c r="H392" s="81"/>
      <c r="I392" s="81"/>
      <c r="J392" s="81"/>
      <c r="K392" s="81"/>
      <c r="L392" s="81"/>
      <c r="M392" s="81"/>
    </row>
    <row r="393" spans="1:13" ht="19.149999999999999" customHeight="1">
      <c r="A393" s="78"/>
      <c r="B393" s="78"/>
      <c r="C393" s="79"/>
      <c r="D393" s="78"/>
      <c r="E393" s="80"/>
      <c r="F393" s="80"/>
      <c r="G393" s="81"/>
      <c r="H393" s="81"/>
      <c r="I393" s="81"/>
      <c r="J393" s="81"/>
      <c r="K393" s="81"/>
      <c r="L393" s="81"/>
      <c r="M393" s="81"/>
    </row>
    <row r="394" spans="1:13" ht="19.149999999999999" customHeight="1">
      <c r="A394" s="78"/>
      <c r="B394" s="78"/>
      <c r="C394" s="79"/>
      <c r="D394" s="78"/>
      <c r="E394" s="80"/>
      <c r="F394" s="80"/>
      <c r="G394" s="81"/>
      <c r="H394" s="81"/>
      <c r="I394" s="81"/>
      <c r="J394" s="81"/>
      <c r="K394" s="81"/>
      <c r="L394" s="81"/>
      <c r="M394" s="81"/>
    </row>
    <row r="395" spans="1:13" ht="19.149999999999999" customHeight="1">
      <c r="A395" s="78"/>
      <c r="B395" s="78"/>
      <c r="C395" s="79"/>
      <c r="D395" s="78"/>
      <c r="E395" s="80"/>
      <c r="F395" s="80"/>
      <c r="G395" s="81"/>
      <c r="H395" s="81"/>
      <c r="I395" s="81"/>
      <c r="J395" s="81"/>
      <c r="K395" s="81"/>
      <c r="L395" s="81"/>
      <c r="M395" s="81"/>
    </row>
    <row r="396" spans="1:13" ht="19.149999999999999" customHeight="1">
      <c r="A396" s="78"/>
      <c r="B396" s="78"/>
      <c r="C396" s="79"/>
      <c r="D396" s="78"/>
      <c r="E396" s="80"/>
      <c r="F396" s="80"/>
      <c r="G396" s="81"/>
      <c r="H396" s="81"/>
      <c r="I396" s="81"/>
      <c r="J396" s="81"/>
      <c r="K396" s="81"/>
      <c r="L396" s="81"/>
      <c r="M396" s="81"/>
    </row>
    <row r="397" spans="1:13" ht="19.149999999999999" customHeight="1">
      <c r="A397" s="78"/>
      <c r="B397" s="78"/>
      <c r="C397" s="79"/>
      <c r="D397" s="78"/>
      <c r="E397" s="80"/>
      <c r="F397" s="80"/>
      <c r="G397" s="81"/>
      <c r="H397" s="81"/>
      <c r="I397" s="81"/>
      <c r="J397" s="81"/>
      <c r="K397" s="81"/>
      <c r="L397" s="81"/>
      <c r="M397" s="81"/>
    </row>
    <row r="398" spans="1:13" ht="19.149999999999999" customHeight="1">
      <c r="A398" s="78"/>
      <c r="B398" s="78"/>
      <c r="C398" s="79"/>
      <c r="D398" s="78"/>
      <c r="E398" s="80"/>
      <c r="F398" s="80"/>
      <c r="G398" s="81"/>
      <c r="H398" s="81"/>
      <c r="I398" s="81"/>
      <c r="J398" s="81"/>
      <c r="K398" s="81"/>
      <c r="L398" s="81"/>
      <c r="M398" s="81"/>
    </row>
    <row r="399" spans="1:13" ht="19.149999999999999" customHeight="1">
      <c r="A399" s="78"/>
      <c r="B399" s="78"/>
      <c r="C399" s="79"/>
      <c r="D399" s="78"/>
      <c r="E399" s="80"/>
      <c r="F399" s="80"/>
      <c r="G399" s="81"/>
      <c r="H399" s="81"/>
      <c r="I399" s="81"/>
      <c r="J399" s="81"/>
      <c r="K399" s="81"/>
      <c r="L399" s="81"/>
      <c r="M399" s="81"/>
    </row>
    <row r="400" spans="1:13" ht="19.149999999999999" customHeight="1">
      <c r="A400" s="78"/>
      <c r="B400" s="78"/>
      <c r="C400" s="79"/>
      <c r="D400" s="78"/>
      <c r="E400" s="80"/>
      <c r="F400" s="80"/>
      <c r="G400" s="81"/>
      <c r="H400" s="81"/>
      <c r="I400" s="81"/>
      <c r="J400" s="81"/>
      <c r="K400" s="81"/>
      <c r="L400" s="81"/>
      <c r="M400" s="81"/>
    </row>
    <row r="401" spans="1:13" ht="19.149999999999999" customHeight="1">
      <c r="A401" s="78"/>
      <c r="B401" s="78"/>
      <c r="C401" s="79"/>
      <c r="D401" s="78"/>
      <c r="E401" s="80"/>
      <c r="F401" s="80"/>
      <c r="G401" s="81"/>
      <c r="H401" s="81"/>
      <c r="I401" s="81"/>
      <c r="J401" s="81"/>
      <c r="K401" s="81"/>
      <c r="L401" s="81"/>
      <c r="M401" s="81"/>
    </row>
    <row r="402" spans="1:13" ht="19.149999999999999" customHeight="1">
      <c r="A402" s="78"/>
      <c r="B402" s="78"/>
      <c r="C402" s="79"/>
      <c r="D402" s="78"/>
      <c r="E402" s="80"/>
      <c r="F402" s="80"/>
      <c r="G402" s="81"/>
      <c r="H402" s="81"/>
      <c r="I402" s="81"/>
      <c r="J402" s="81"/>
      <c r="K402" s="81"/>
      <c r="L402" s="81"/>
      <c r="M402" s="81"/>
    </row>
    <row r="403" spans="1:13" ht="19.149999999999999" customHeight="1">
      <c r="A403" s="78"/>
      <c r="B403" s="78"/>
      <c r="C403" s="79"/>
      <c r="D403" s="78"/>
      <c r="E403" s="80"/>
      <c r="F403" s="80"/>
      <c r="G403" s="81"/>
      <c r="H403" s="81"/>
      <c r="I403" s="81"/>
      <c r="J403" s="81"/>
      <c r="K403" s="81"/>
      <c r="L403" s="81"/>
      <c r="M403" s="81"/>
    </row>
    <row r="404" spans="1:13" ht="19.149999999999999" customHeight="1">
      <c r="A404" s="78"/>
      <c r="B404" s="78"/>
      <c r="C404" s="79"/>
      <c r="D404" s="78"/>
      <c r="E404" s="80"/>
      <c r="F404" s="80"/>
      <c r="G404" s="81"/>
      <c r="H404" s="81"/>
      <c r="I404" s="81"/>
      <c r="J404" s="81"/>
      <c r="K404" s="81"/>
      <c r="L404" s="81"/>
      <c r="M404" s="81"/>
    </row>
    <row r="405" spans="1:13" ht="19.149999999999999" customHeight="1">
      <c r="A405" s="78"/>
      <c r="B405" s="78"/>
      <c r="C405" s="79"/>
      <c r="D405" s="78"/>
      <c r="E405" s="80"/>
      <c r="F405" s="80"/>
      <c r="G405" s="81"/>
      <c r="H405" s="81"/>
      <c r="I405" s="81"/>
      <c r="J405" s="81"/>
      <c r="K405" s="81"/>
      <c r="L405" s="81"/>
      <c r="M405" s="81"/>
    </row>
    <row r="406" spans="1:13" ht="19.149999999999999" customHeight="1">
      <c r="A406" s="78"/>
      <c r="B406" s="78"/>
      <c r="C406" s="79"/>
      <c r="D406" s="78"/>
      <c r="E406" s="80"/>
      <c r="F406" s="80"/>
      <c r="G406" s="81"/>
      <c r="H406" s="81"/>
      <c r="I406" s="81"/>
      <c r="J406" s="81"/>
      <c r="K406" s="81"/>
      <c r="L406" s="81"/>
      <c r="M406" s="81"/>
    </row>
    <row r="407" spans="1:13" ht="19.149999999999999" customHeight="1">
      <c r="A407" s="78"/>
      <c r="B407" s="78"/>
      <c r="C407" s="79"/>
      <c r="D407" s="78"/>
      <c r="E407" s="80"/>
      <c r="F407" s="80"/>
      <c r="G407" s="81"/>
      <c r="H407" s="81"/>
      <c r="I407" s="81"/>
      <c r="J407" s="81"/>
      <c r="K407" s="81"/>
      <c r="L407" s="81"/>
      <c r="M407" s="81"/>
    </row>
    <row r="408" spans="1:13" ht="19.149999999999999" customHeight="1">
      <c r="A408" s="78"/>
      <c r="B408" s="78"/>
      <c r="C408" s="79"/>
      <c r="D408" s="78"/>
      <c r="E408" s="80"/>
      <c r="F408" s="80"/>
      <c r="G408" s="81"/>
      <c r="H408" s="81"/>
      <c r="I408" s="81"/>
      <c r="J408" s="81"/>
      <c r="K408" s="81"/>
      <c r="L408" s="81"/>
      <c r="M408" s="81"/>
    </row>
    <row r="409" spans="1:13" ht="19.149999999999999" customHeight="1">
      <c r="A409" s="78"/>
      <c r="B409" s="78"/>
      <c r="C409" s="79"/>
      <c r="D409" s="78"/>
      <c r="E409" s="80"/>
      <c r="F409" s="80"/>
      <c r="G409" s="81"/>
      <c r="H409" s="81"/>
      <c r="I409" s="81"/>
      <c r="J409" s="81"/>
      <c r="K409" s="81"/>
      <c r="L409" s="81"/>
      <c r="M409" s="81"/>
    </row>
    <row r="410" spans="1:13" ht="19.149999999999999" customHeight="1">
      <c r="A410" s="78"/>
      <c r="B410" s="78"/>
      <c r="C410" s="79"/>
      <c r="D410" s="78"/>
      <c r="E410" s="80"/>
      <c r="F410" s="80"/>
      <c r="G410" s="81"/>
      <c r="H410" s="81"/>
      <c r="I410" s="81"/>
      <c r="J410" s="81"/>
      <c r="K410" s="81"/>
      <c r="L410" s="81"/>
      <c r="M410" s="81"/>
    </row>
    <row r="411" spans="1:13" ht="19.149999999999999" customHeight="1">
      <c r="A411" s="78"/>
      <c r="B411" s="78"/>
      <c r="C411" s="79"/>
      <c r="D411" s="78"/>
      <c r="E411" s="80"/>
      <c r="F411" s="80"/>
      <c r="G411" s="81"/>
      <c r="H411" s="81"/>
      <c r="I411" s="81"/>
      <c r="J411" s="81"/>
      <c r="K411" s="81"/>
      <c r="L411" s="81"/>
      <c r="M411" s="81"/>
    </row>
    <row r="412" spans="1:13" ht="19.149999999999999" customHeight="1">
      <c r="A412" s="78"/>
      <c r="B412" s="78"/>
      <c r="C412" s="79"/>
      <c r="D412" s="78"/>
      <c r="E412" s="80"/>
      <c r="F412" s="80"/>
      <c r="G412" s="81"/>
      <c r="H412" s="81"/>
      <c r="I412" s="81"/>
      <c r="J412" s="81"/>
      <c r="K412" s="81"/>
      <c r="L412" s="81"/>
      <c r="M412" s="81"/>
    </row>
    <row r="413" spans="1:13" ht="19.149999999999999" customHeight="1">
      <c r="A413" s="78"/>
      <c r="B413" s="78"/>
      <c r="C413" s="79"/>
      <c r="D413" s="78"/>
      <c r="E413" s="80"/>
      <c r="F413" s="80"/>
      <c r="G413" s="81"/>
      <c r="H413" s="81"/>
      <c r="I413" s="81"/>
      <c r="J413" s="81"/>
      <c r="K413" s="81"/>
      <c r="L413" s="81"/>
      <c r="M413" s="81"/>
    </row>
    <row r="414" spans="1:13" ht="19.149999999999999" customHeight="1">
      <c r="A414" s="78"/>
      <c r="B414" s="78"/>
      <c r="C414" s="79"/>
      <c r="D414" s="78"/>
      <c r="E414" s="80"/>
      <c r="F414" s="80"/>
      <c r="G414" s="81"/>
      <c r="H414" s="81"/>
      <c r="I414" s="81"/>
      <c r="J414" s="81"/>
      <c r="K414" s="81"/>
      <c r="L414" s="81"/>
      <c r="M414" s="81"/>
    </row>
    <row r="415" spans="1:13" ht="19.149999999999999" customHeight="1">
      <c r="A415" s="78"/>
      <c r="B415" s="78"/>
      <c r="C415" s="79"/>
      <c r="D415" s="78"/>
      <c r="E415" s="80"/>
      <c r="F415" s="80"/>
      <c r="G415" s="81"/>
      <c r="H415" s="81"/>
      <c r="I415" s="81"/>
      <c r="J415" s="81"/>
      <c r="K415" s="81"/>
      <c r="L415" s="81"/>
      <c r="M415" s="81"/>
    </row>
    <row r="416" spans="1:13" ht="19.149999999999999" customHeight="1">
      <c r="A416" s="78"/>
      <c r="B416" s="78"/>
      <c r="C416" s="79"/>
      <c r="D416" s="78"/>
      <c r="E416" s="80"/>
      <c r="F416" s="80"/>
      <c r="G416" s="81"/>
      <c r="H416" s="81"/>
      <c r="I416" s="81"/>
      <c r="J416" s="81"/>
      <c r="K416" s="81"/>
      <c r="L416" s="81"/>
      <c r="M416" s="81"/>
    </row>
    <row r="417" spans="1:13" ht="19.149999999999999" customHeight="1">
      <c r="A417" s="78"/>
      <c r="B417" s="78"/>
      <c r="C417" s="79"/>
      <c r="D417" s="78"/>
      <c r="E417" s="80"/>
      <c r="F417" s="80"/>
      <c r="G417" s="81"/>
      <c r="H417" s="81"/>
      <c r="I417" s="81"/>
      <c r="J417" s="81"/>
      <c r="K417" s="81"/>
      <c r="L417" s="81"/>
      <c r="M417" s="81"/>
    </row>
    <row r="418" spans="1:13" ht="19.149999999999999" customHeight="1">
      <c r="A418" s="78"/>
      <c r="B418" s="78"/>
      <c r="C418" s="79"/>
      <c r="D418" s="78"/>
      <c r="E418" s="80"/>
      <c r="F418" s="80"/>
      <c r="G418" s="81"/>
      <c r="H418" s="81"/>
      <c r="I418" s="81"/>
      <c r="J418" s="81"/>
      <c r="K418" s="81"/>
      <c r="L418" s="81"/>
      <c r="M418" s="81"/>
    </row>
    <row r="419" spans="1:13" ht="19.149999999999999" customHeight="1">
      <c r="A419" s="78"/>
      <c r="B419" s="78"/>
      <c r="C419" s="79"/>
      <c r="D419" s="78"/>
      <c r="E419" s="80"/>
      <c r="F419" s="80"/>
      <c r="G419" s="81"/>
      <c r="H419" s="81"/>
      <c r="I419" s="81"/>
      <c r="J419" s="81"/>
      <c r="K419" s="81"/>
      <c r="L419" s="81"/>
      <c r="M419" s="81"/>
    </row>
    <row r="420" spans="1:13" ht="19.149999999999999" customHeight="1">
      <c r="A420" s="78"/>
      <c r="B420" s="78"/>
      <c r="C420" s="79"/>
      <c r="D420" s="78"/>
      <c r="E420" s="80"/>
      <c r="F420" s="80"/>
      <c r="G420" s="81"/>
      <c r="H420" s="81"/>
      <c r="I420" s="81"/>
      <c r="J420" s="81"/>
      <c r="K420" s="81"/>
      <c r="L420" s="81"/>
      <c r="M420" s="81"/>
    </row>
    <row r="421" spans="1:13" ht="19.149999999999999" customHeight="1">
      <c r="A421" s="78"/>
      <c r="B421" s="78"/>
      <c r="C421" s="79"/>
      <c r="D421" s="78"/>
      <c r="E421" s="80"/>
      <c r="F421" s="80"/>
      <c r="G421" s="81"/>
      <c r="H421" s="81"/>
      <c r="I421" s="81"/>
      <c r="J421" s="81"/>
      <c r="K421" s="81"/>
      <c r="L421" s="81"/>
      <c r="M421" s="81"/>
    </row>
    <row r="422" spans="1:13" ht="19.149999999999999" customHeight="1">
      <c r="A422" s="78"/>
      <c r="B422" s="78"/>
      <c r="C422" s="79"/>
      <c r="D422" s="78"/>
      <c r="E422" s="80"/>
      <c r="F422" s="80"/>
      <c r="G422" s="81"/>
      <c r="H422" s="81"/>
      <c r="I422" s="81"/>
      <c r="J422" s="81"/>
      <c r="K422" s="81"/>
      <c r="L422" s="81"/>
      <c r="M422" s="81"/>
    </row>
    <row r="423" spans="1:13" ht="19.149999999999999" customHeight="1">
      <c r="A423" s="78"/>
      <c r="B423" s="78"/>
      <c r="C423" s="79"/>
      <c r="D423" s="78"/>
      <c r="E423" s="80"/>
      <c r="F423" s="80"/>
      <c r="G423" s="81"/>
      <c r="H423" s="81"/>
      <c r="I423" s="81"/>
      <c r="J423" s="81"/>
      <c r="K423" s="81"/>
      <c r="L423" s="81"/>
      <c r="M423" s="81"/>
    </row>
    <row r="424" spans="1:13" ht="19.149999999999999" customHeight="1">
      <c r="A424" s="78"/>
      <c r="B424" s="78"/>
      <c r="C424" s="79"/>
      <c r="D424" s="78"/>
      <c r="E424" s="80"/>
      <c r="F424" s="80"/>
      <c r="G424" s="81"/>
      <c r="H424" s="81"/>
      <c r="I424" s="81"/>
      <c r="J424" s="81"/>
      <c r="K424" s="81"/>
      <c r="L424" s="81"/>
      <c r="M424" s="81"/>
    </row>
    <row r="425" spans="1:13" ht="19.149999999999999" customHeight="1">
      <c r="A425" s="78"/>
      <c r="B425" s="78"/>
      <c r="C425" s="79"/>
      <c r="D425" s="78"/>
      <c r="E425" s="80"/>
      <c r="F425" s="80"/>
      <c r="G425" s="81"/>
      <c r="H425" s="81"/>
      <c r="I425" s="81"/>
      <c r="J425" s="81"/>
      <c r="K425" s="81"/>
      <c r="L425" s="81"/>
      <c r="M425" s="81"/>
    </row>
    <row r="426" spans="1:13" ht="19.149999999999999" customHeight="1">
      <c r="A426" s="78"/>
      <c r="B426" s="78"/>
      <c r="C426" s="79"/>
      <c r="D426" s="78"/>
      <c r="E426" s="80"/>
      <c r="F426" s="80"/>
      <c r="G426" s="81"/>
      <c r="H426" s="81"/>
      <c r="I426" s="81"/>
      <c r="J426" s="81"/>
      <c r="K426" s="81"/>
      <c r="L426" s="81"/>
      <c r="M426" s="81"/>
    </row>
    <row r="427" spans="1:13" ht="19.149999999999999" customHeight="1">
      <c r="A427" s="78"/>
      <c r="B427" s="78"/>
      <c r="C427" s="79"/>
      <c r="D427" s="78"/>
      <c r="E427" s="80"/>
      <c r="F427" s="80"/>
      <c r="G427" s="81"/>
      <c r="H427" s="81"/>
      <c r="I427" s="81"/>
      <c r="J427" s="81"/>
      <c r="K427" s="81"/>
      <c r="L427" s="81"/>
      <c r="M427" s="81"/>
    </row>
    <row r="428" spans="1:13" ht="19.149999999999999" customHeight="1">
      <c r="A428" s="78"/>
      <c r="B428" s="78"/>
      <c r="C428" s="79"/>
      <c r="D428" s="78"/>
      <c r="E428" s="80"/>
      <c r="F428" s="80"/>
      <c r="G428" s="81"/>
      <c r="H428" s="81"/>
      <c r="I428" s="81"/>
      <c r="J428" s="81"/>
      <c r="K428" s="81"/>
      <c r="L428" s="81"/>
      <c r="M428" s="81"/>
    </row>
    <row r="429" spans="1:13" ht="19.149999999999999" customHeight="1">
      <c r="A429" s="78"/>
      <c r="B429" s="78"/>
      <c r="C429" s="79"/>
      <c r="D429" s="78"/>
      <c r="E429" s="80"/>
      <c r="F429" s="80"/>
      <c r="G429" s="81"/>
      <c r="H429" s="81"/>
      <c r="I429" s="81"/>
      <c r="J429" s="81"/>
      <c r="K429" s="81"/>
      <c r="L429" s="81"/>
      <c r="M429" s="81"/>
    </row>
    <row r="430" spans="1:13" ht="19.149999999999999" customHeight="1">
      <c r="A430" s="78"/>
      <c r="B430" s="78"/>
      <c r="C430" s="79"/>
      <c r="D430" s="78"/>
      <c r="E430" s="80"/>
      <c r="F430" s="80"/>
      <c r="G430" s="81"/>
      <c r="H430" s="81"/>
      <c r="I430" s="81"/>
      <c r="J430" s="81"/>
      <c r="K430" s="81"/>
      <c r="L430" s="81"/>
      <c r="M430" s="81"/>
    </row>
    <row r="431" spans="1:13" ht="19.149999999999999" customHeight="1">
      <c r="A431" s="78"/>
      <c r="B431" s="78"/>
      <c r="C431" s="79"/>
      <c r="D431" s="78"/>
      <c r="E431" s="80"/>
      <c r="F431" s="80"/>
      <c r="G431" s="81"/>
      <c r="H431" s="81"/>
      <c r="I431" s="81"/>
      <c r="J431" s="81"/>
      <c r="K431" s="81"/>
      <c r="L431" s="81"/>
      <c r="M431" s="81"/>
    </row>
    <row r="432" spans="1:13" ht="19.149999999999999" customHeight="1">
      <c r="A432" s="78"/>
      <c r="B432" s="78"/>
      <c r="C432" s="79"/>
      <c r="D432" s="78"/>
      <c r="E432" s="80"/>
      <c r="F432" s="80"/>
      <c r="G432" s="81"/>
      <c r="H432" s="81"/>
      <c r="I432" s="81"/>
      <c r="J432" s="81"/>
      <c r="K432" s="81"/>
      <c r="L432" s="81"/>
      <c r="M432" s="81"/>
    </row>
    <row r="433" spans="1:13" ht="19.149999999999999" customHeight="1">
      <c r="A433" s="78"/>
      <c r="B433" s="78"/>
      <c r="C433" s="79"/>
      <c r="D433" s="78"/>
      <c r="E433" s="80"/>
      <c r="F433" s="80"/>
      <c r="G433" s="81"/>
      <c r="H433" s="81"/>
      <c r="I433" s="81"/>
      <c r="J433" s="81"/>
      <c r="K433" s="81"/>
      <c r="L433" s="81"/>
      <c r="M433" s="81"/>
    </row>
    <row r="434" spans="1:13" ht="19.149999999999999" customHeight="1">
      <c r="A434" s="78"/>
      <c r="B434" s="78"/>
      <c r="C434" s="79"/>
      <c r="D434" s="78"/>
      <c r="E434" s="80"/>
      <c r="F434" s="80"/>
      <c r="G434" s="81"/>
      <c r="H434" s="81"/>
      <c r="I434" s="81"/>
      <c r="J434" s="81"/>
      <c r="K434" s="81"/>
      <c r="L434" s="81"/>
      <c r="M434" s="81"/>
    </row>
    <row r="435" spans="1:13" ht="19.149999999999999" customHeight="1">
      <c r="A435" s="78"/>
      <c r="B435" s="78"/>
      <c r="C435" s="79"/>
      <c r="D435" s="78"/>
      <c r="E435" s="80"/>
      <c r="F435" s="80"/>
      <c r="G435" s="81"/>
      <c r="H435" s="81"/>
      <c r="I435" s="81"/>
      <c r="J435" s="81"/>
      <c r="K435" s="81"/>
      <c r="L435" s="81"/>
      <c r="M435" s="81"/>
    </row>
    <row r="436" spans="1:13" ht="19.149999999999999" customHeight="1">
      <c r="A436" s="78"/>
      <c r="B436" s="78"/>
      <c r="C436" s="79"/>
      <c r="D436" s="78"/>
      <c r="E436" s="80"/>
      <c r="F436" s="80"/>
      <c r="G436" s="81"/>
      <c r="H436" s="81"/>
      <c r="I436" s="81"/>
      <c r="J436" s="81"/>
      <c r="K436" s="81"/>
      <c r="L436" s="81"/>
      <c r="M436" s="81"/>
    </row>
    <row r="437" spans="1:13" ht="19.149999999999999" customHeight="1">
      <c r="A437" s="78"/>
      <c r="B437" s="78"/>
      <c r="C437" s="79"/>
      <c r="D437" s="78"/>
      <c r="E437" s="80"/>
      <c r="F437" s="80"/>
      <c r="G437" s="81"/>
      <c r="H437" s="81"/>
      <c r="I437" s="81"/>
      <c r="J437" s="81"/>
      <c r="K437" s="81"/>
      <c r="L437" s="81"/>
      <c r="M437" s="81"/>
    </row>
    <row r="438" spans="1:13" ht="19.149999999999999" customHeight="1">
      <c r="A438" s="78"/>
      <c r="B438" s="78"/>
      <c r="C438" s="79"/>
      <c r="D438" s="78"/>
      <c r="E438" s="80"/>
      <c r="F438" s="80"/>
      <c r="G438" s="81"/>
      <c r="H438" s="81"/>
      <c r="I438" s="81"/>
      <c r="J438" s="81"/>
      <c r="K438" s="81"/>
      <c r="L438" s="81"/>
      <c r="M438" s="81"/>
    </row>
    <row r="439" spans="1:13" ht="19.149999999999999" customHeight="1">
      <c r="A439" s="78"/>
      <c r="B439" s="78"/>
      <c r="C439" s="79"/>
      <c r="D439" s="78"/>
      <c r="E439" s="80"/>
      <c r="F439" s="80"/>
      <c r="G439" s="81"/>
      <c r="H439" s="81"/>
      <c r="I439" s="81"/>
      <c r="J439" s="81"/>
      <c r="K439" s="81"/>
      <c r="L439" s="81"/>
      <c r="M439" s="81"/>
    </row>
    <row r="440" spans="1:13" ht="19.149999999999999" customHeight="1">
      <c r="A440" s="78"/>
      <c r="B440" s="78"/>
      <c r="C440" s="79"/>
      <c r="D440" s="78"/>
      <c r="E440" s="80"/>
      <c r="F440" s="80"/>
      <c r="G440" s="81"/>
      <c r="H440" s="81"/>
      <c r="I440" s="81"/>
      <c r="J440" s="81"/>
      <c r="K440" s="81"/>
      <c r="L440" s="81"/>
      <c r="M440" s="81"/>
    </row>
    <row r="441" spans="1:13" ht="19.149999999999999" customHeight="1">
      <c r="A441" s="78"/>
      <c r="B441" s="78"/>
      <c r="C441" s="79"/>
      <c r="D441" s="78"/>
      <c r="E441" s="80"/>
      <c r="F441" s="80"/>
      <c r="G441" s="81"/>
      <c r="H441" s="81"/>
      <c r="I441" s="81"/>
      <c r="J441" s="81"/>
      <c r="K441" s="81"/>
      <c r="L441" s="81"/>
      <c r="M441" s="81"/>
    </row>
    <row r="442" spans="1:13" ht="19.149999999999999" customHeight="1">
      <c r="A442" s="78"/>
      <c r="B442" s="78"/>
      <c r="C442" s="79"/>
      <c r="D442" s="78"/>
      <c r="E442" s="80"/>
      <c r="F442" s="80"/>
      <c r="G442" s="81"/>
      <c r="H442" s="81"/>
      <c r="I442" s="81"/>
      <c r="J442" s="81"/>
      <c r="K442" s="81"/>
      <c r="L442" s="81"/>
      <c r="M442" s="81"/>
    </row>
    <row r="443" spans="1:13" ht="19.149999999999999" customHeight="1">
      <c r="A443" s="78"/>
      <c r="B443" s="78"/>
      <c r="C443" s="79"/>
      <c r="D443" s="78"/>
      <c r="E443" s="80"/>
      <c r="F443" s="80"/>
      <c r="G443" s="81"/>
      <c r="H443" s="81"/>
      <c r="I443" s="81"/>
      <c r="J443" s="81"/>
      <c r="K443" s="81"/>
      <c r="L443" s="81"/>
      <c r="M443" s="81"/>
    </row>
    <row r="444" spans="1:13" ht="19.149999999999999" customHeight="1">
      <c r="A444" s="78"/>
      <c r="B444" s="78"/>
      <c r="C444" s="79"/>
      <c r="D444" s="78"/>
      <c r="E444" s="80"/>
      <c r="F444" s="80"/>
      <c r="G444" s="81"/>
      <c r="H444" s="81"/>
      <c r="I444" s="81"/>
      <c r="J444" s="81"/>
      <c r="K444" s="81"/>
      <c r="L444" s="81"/>
      <c r="M444" s="81"/>
    </row>
    <row r="445" spans="1:13" ht="19.149999999999999" customHeight="1">
      <c r="A445" s="78"/>
      <c r="B445" s="78"/>
      <c r="C445" s="79"/>
      <c r="D445" s="78"/>
      <c r="E445" s="80"/>
      <c r="F445" s="80"/>
      <c r="G445" s="81"/>
      <c r="H445" s="81"/>
      <c r="I445" s="81"/>
      <c r="J445" s="81"/>
      <c r="K445" s="81"/>
      <c r="L445" s="81"/>
      <c r="M445" s="81"/>
    </row>
    <row r="446" spans="1:13" ht="19.149999999999999" customHeight="1">
      <c r="A446" s="78"/>
      <c r="B446" s="78"/>
      <c r="C446" s="79"/>
      <c r="D446" s="78"/>
      <c r="E446" s="80"/>
      <c r="F446" s="80"/>
      <c r="G446" s="81"/>
      <c r="H446" s="81"/>
      <c r="I446" s="81"/>
      <c r="J446" s="81"/>
      <c r="K446" s="81"/>
      <c r="L446" s="81"/>
      <c r="M446" s="81"/>
    </row>
    <row r="447" spans="1:13" ht="19.149999999999999" customHeight="1">
      <c r="A447" s="78"/>
      <c r="B447" s="78"/>
      <c r="C447" s="79"/>
      <c r="D447" s="78"/>
      <c r="E447" s="80"/>
      <c r="F447" s="80"/>
      <c r="G447" s="81"/>
      <c r="H447" s="81"/>
      <c r="I447" s="81"/>
      <c r="J447" s="81"/>
      <c r="K447" s="81"/>
      <c r="L447" s="81"/>
      <c r="M447" s="81"/>
    </row>
    <row r="448" spans="1:13" ht="19.149999999999999" customHeight="1">
      <c r="A448" s="78"/>
      <c r="B448" s="78"/>
      <c r="C448" s="79"/>
      <c r="D448" s="78"/>
      <c r="E448" s="80"/>
      <c r="F448" s="80"/>
      <c r="G448" s="81"/>
      <c r="H448" s="81"/>
      <c r="I448" s="81"/>
      <c r="J448" s="81"/>
      <c r="K448" s="81"/>
      <c r="L448" s="81"/>
      <c r="M448" s="81"/>
    </row>
    <row r="449" spans="1:13" ht="19.149999999999999" customHeight="1">
      <c r="A449" s="78"/>
      <c r="B449" s="78"/>
      <c r="C449" s="79"/>
      <c r="D449" s="78"/>
      <c r="E449" s="80"/>
      <c r="F449" s="80"/>
      <c r="G449" s="81"/>
      <c r="H449" s="81"/>
      <c r="I449" s="81"/>
      <c r="J449" s="81"/>
      <c r="K449" s="81"/>
      <c r="L449" s="81"/>
      <c r="M449" s="81"/>
    </row>
    <row r="450" spans="1:13" ht="19.149999999999999" customHeight="1">
      <c r="A450" s="78"/>
      <c r="B450" s="78"/>
      <c r="C450" s="79"/>
      <c r="D450" s="78"/>
      <c r="E450" s="80"/>
      <c r="F450" s="80"/>
      <c r="G450" s="81"/>
      <c r="H450" s="81"/>
      <c r="I450" s="81"/>
      <c r="J450" s="81"/>
      <c r="K450" s="81"/>
      <c r="L450" s="81"/>
      <c r="M450" s="81"/>
    </row>
    <row r="451" spans="1:13" ht="19.149999999999999" customHeight="1">
      <c r="A451" s="78"/>
      <c r="B451" s="78"/>
      <c r="C451" s="79"/>
      <c r="D451" s="78"/>
      <c r="E451" s="80"/>
      <c r="F451" s="80"/>
      <c r="G451" s="81"/>
      <c r="H451" s="81"/>
      <c r="I451" s="81"/>
      <c r="J451" s="81"/>
      <c r="K451" s="81"/>
      <c r="L451" s="81"/>
      <c r="M451" s="81"/>
    </row>
    <row r="452" spans="1:13" ht="19.149999999999999" customHeight="1">
      <c r="A452" s="78"/>
      <c r="B452" s="78"/>
      <c r="C452" s="79"/>
      <c r="D452" s="78"/>
      <c r="E452" s="80"/>
      <c r="F452" s="80"/>
      <c r="G452" s="81"/>
      <c r="H452" s="81"/>
      <c r="I452" s="81"/>
      <c r="J452" s="81"/>
      <c r="K452" s="81"/>
      <c r="L452" s="81"/>
      <c r="M452" s="81"/>
    </row>
    <row r="453" spans="1:13" ht="19.149999999999999" customHeight="1">
      <c r="A453" s="78"/>
      <c r="B453" s="78"/>
      <c r="C453" s="79"/>
      <c r="D453" s="78"/>
      <c r="E453" s="80"/>
      <c r="F453" s="80"/>
      <c r="G453" s="81"/>
      <c r="H453" s="81"/>
      <c r="I453" s="81"/>
      <c r="J453" s="81"/>
      <c r="K453" s="81"/>
      <c r="L453" s="81"/>
      <c r="M453" s="81"/>
    </row>
    <row r="454" spans="1:13" ht="19.149999999999999" customHeight="1">
      <c r="A454" s="78"/>
      <c r="B454" s="78"/>
      <c r="C454" s="79"/>
      <c r="D454" s="78"/>
      <c r="E454" s="80"/>
      <c r="F454" s="80"/>
      <c r="G454" s="81"/>
      <c r="H454" s="81"/>
      <c r="I454" s="81"/>
      <c r="J454" s="81"/>
      <c r="K454" s="81"/>
      <c r="L454" s="81"/>
      <c r="M454" s="81"/>
    </row>
    <row r="455" spans="1:13" ht="19.149999999999999" customHeight="1">
      <c r="A455" s="78"/>
      <c r="B455" s="78"/>
      <c r="C455" s="79"/>
      <c r="D455" s="78"/>
      <c r="E455" s="80"/>
      <c r="F455" s="80"/>
      <c r="G455" s="81"/>
      <c r="H455" s="81"/>
      <c r="I455" s="81"/>
      <c r="J455" s="81"/>
      <c r="K455" s="81"/>
      <c r="L455" s="81"/>
      <c r="M455" s="81"/>
    </row>
    <row r="456" spans="1:13" ht="19.149999999999999" customHeight="1">
      <c r="A456" s="78"/>
      <c r="B456" s="78"/>
      <c r="C456" s="79"/>
      <c r="D456" s="78"/>
      <c r="E456" s="80"/>
      <c r="F456" s="80"/>
      <c r="G456" s="81"/>
      <c r="H456" s="81"/>
      <c r="I456" s="81"/>
      <c r="J456" s="81"/>
      <c r="K456" s="81"/>
      <c r="L456" s="81"/>
      <c r="M456" s="81"/>
    </row>
    <row r="457" spans="1:13" ht="19.149999999999999" customHeight="1">
      <c r="A457" s="78"/>
      <c r="B457" s="78"/>
      <c r="C457" s="79"/>
      <c r="D457" s="78"/>
      <c r="E457" s="80"/>
      <c r="F457" s="80"/>
      <c r="G457" s="81"/>
      <c r="H457" s="81"/>
      <c r="I457" s="81"/>
      <c r="J457" s="81"/>
      <c r="K457" s="81"/>
      <c r="L457" s="81"/>
      <c r="M457" s="81"/>
    </row>
    <row r="458" spans="1:13" ht="19.149999999999999" customHeight="1">
      <c r="A458" s="78"/>
      <c r="B458" s="78"/>
      <c r="C458" s="79"/>
      <c r="D458" s="78"/>
      <c r="E458" s="80"/>
      <c r="F458" s="80"/>
      <c r="G458" s="81"/>
      <c r="H458" s="81"/>
      <c r="I458" s="81"/>
      <c r="J458" s="81"/>
      <c r="K458" s="81"/>
      <c r="L458" s="81"/>
      <c r="M458" s="81"/>
    </row>
    <row r="459" spans="1:13" ht="19.149999999999999" customHeight="1">
      <c r="A459" s="78"/>
      <c r="B459" s="78"/>
      <c r="C459" s="79"/>
      <c r="D459" s="78"/>
      <c r="E459" s="80"/>
      <c r="F459" s="80"/>
      <c r="G459" s="81"/>
      <c r="H459" s="81"/>
      <c r="I459" s="81"/>
      <c r="J459" s="81"/>
      <c r="K459" s="81"/>
      <c r="L459" s="81"/>
      <c r="M459" s="81"/>
    </row>
    <row r="460" spans="1:13" ht="19.149999999999999" customHeight="1">
      <c r="A460" s="78"/>
      <c r="B460" s="78"/>
      <c r="C460" s="79"/>
      <c r="D460" s="78"/>
      <c r="E460" s="80"/>
      <c r="F460" s="80"/>
      <c r="G460" s="81"/>
      <c r="H460" s="81"/>
      <c r="I460" s="81"/>
      <c r="J460" s="81"/>
      <c r="K460" s="81"/>
      <c r="L460" s="81"/>
      <c r="M460" s="81"/>
    </row>
    <row r="461" spans="1:13" ht="19.149999999999999" customHeight="1">
      <c r="A461" s="78"/>
      <c r="B461" s="78"/>
      <c r="C461" s="79"/>
      <c r="D461" s="78"/>
      <c r="E461" s="80"/>
      <c r="F461" s="80"/>
      <c r="G461" s="81"/>
      <c r="H461" s="81"/>
      <c r="I461" s="81"/>
      <c r="J461" s="81"/>
      <c r="K461" s="81"/>
      <c r="L461" s="81"/>
      <c r="M461" s="81"/>
    </row>
    <row r="462" spans="1:13" ht="19.149999999999999" customHeight="1">
      <c r="A462" s="78"/>
      <c r="B462" s="78"/>
      <c r="C462" s="79"/>
      <c r="D462" s="78"/>
      <c r="E462" s="80"/>
      <c r="F462" s="80"/>
      <c r="G462" s="81"/>
      <c r="H462" s="81"/>
      <c r="I462" s="81"/>
      <c r="J462" s="81"/>
      <c r="K462" s="81"/>
      <c r="L462" s="81"/>
      <c r="M462" s="81"/>
    </row>
    <row r="463" spans="1:13" ht="19.149999999999999" customHeight="1">
      <c r="A463" s="78"/>
      <c r="B463" s="78"/>
      <c r="C463" s="79"/>
      <c r="D463" s="78"/>
      <c r="E463" s="80"/>
      <c r="F463" s="80"/>
      <c r="G463" s="81"/>
      <c r="H463" s="81"/>
      <c r="I463" s="81"/>
      <c r="J463" s="81"/>
      <c r="K463" s="81"/>
      <c r="L463" s="81"/>
      <c r="M463" s="81"/>
    </row>
    <row r="464" spans="1:13" ht="19.149999999999999" customHeight="1">
      <c r="A464" s="78"/>
      <c r="B464" s="78"/>
      <c r="C464" s="79"/>
      <c r="D464" s="78"/>
      <c r="E464" s="80"/>
      <c r="F464" s="80"/>
      <c r="G464" s="81"/>
      <c r="H464" s="81"/>
      <c r="I464" s="81"/>
      <c r="J464" s="81"/>
      <c r="K464" s="81"/>
      <c r="L464" s="81"/>
      <c r="M464" s="81"/>
    </row>
    <row r="465" spans="1:13" ht="19.149999999999999" customHeight="1">
      <c r="A465" s="78"/>
      <c r="B465" s="78"/>
      <c r="C465" s="79"/>
      <c r="D465" s="78"/>
      <c r="E465" s="80"/>
      <c r="F465" s="80"/>
      <c r="G465" s="81"/>
      <c r="H465" s="81"/>
      <c r="I465" s="81"/>
      <c r="J465" s="81"/>
      <c r="K465" s="81"/>
      <c r="L465" s="81"/>
      <c r="M465" s="81"/>
    </row>
    <row r="466" spans="1:13" ht="19.149999999999999" customHeight="1">
      <c r="A466" s="78"/>
      <c r="B466" s="78"/>
      <c r="C466" s="79"/>
      <c r="D466" s="78"/>
      <c r="E466" s="80"/>
      <c r="F466" s="80"/>
      <c r="G466" s="81"/>
      <c r="H466" s="81"/>
      <c r="I466" s="81"/>
      <c r="J466" s="81"/>
      <c r="K466" s="81"/>
      <c r="L466" s="81"/>
      <c r="M466" s="81"/>
    </row>
    <row r="467" spans="1:13" ht="19.149999999999999" customHeight="1">
      <c r="A467" s="78"/>
      <c r="B467" s="78"/>
      <c r="C467" s="79"/>
      <c r="D467" s="78"/>
      <c r="E467" s="80"/>
      <c r="F467" s="80"/>
      <c r="G467" s="81"/>
      <c r="H467" s="81"/>
      <c r="I467" s="81"/>
      <c r="J467" s="81"/>
      <c r="K467" s="81"/>
      <c r="L467" s="81"/>
      <c r="M467" s="81"/>
    </row>
    <row r="468" spans="1:13" ht="19.149999999999999" customHeight="1">
      <c r="A468" s="78"/>
      <c r="B468" s="78"/>
      <c r="C468" s="79"/>
      <c r="D468" s="78"/>
      <c r="E468" s="80"/>
      <c r="F468" s="80"/>
      <c r="G468" s="81"/>
      <c r="H468" s="81"/>
      <c r="I468" s="81"/>
      <c r="J468" s="81"/>
      <c r="K468" s="81"/>
      <c r="L468" s="81"/>
      <c r="M468" s="81"/>
    </row>
    <row r="469" spans="1:13" ht="19.149999999999999" customHeight="1">
      <c r="A469" s="78"/>
      <c r="B469" s="78"/>
      <c r="C469" s="79"/>
      <c r="D469" s="78"/>
      <c r="E469" s="80"/>
      <c r="F469" s="80"/>
      <c r="G469" s="81"/>
      <c r="H469" s="81"/>
      <c r="I469" s="81"/>
      <c r="J469" s="81"/>
      <c r="K469" s="81"/>
      <c r="L469" s="81"/>
      <c r="M469" s="81"/>
    </row>
    <row r="470" spans="1:13" ht="19.149999999999999" customHeight="1">
      <c r="A470" s="78"/>
      <c r="B470" s="78"/>
      <c r="C470" s="79"/>
      <c r="D470" s="78"/>
      <c r="E470" s="80"/>
      <c r="F470" s="80"/>
      <c r="G470" s="81"/>
      <c r="H470" s="81"/>
      <c r="I470" s="81"/>
      <c r="J470" s="81"/>
      <c r="K470" s="81"/>
      <c r="L470" s="81"/>
      <c r="M470" s="81"/>
    </row>
    <row r="471" spans="1:13" ht="19.149999999999999" customHeight="1">
      <c r="A471" s="78"/>
      <c r="B471" s="78"/>
      <c r="C471" s="79"/>
      <c r="D471" s="78"/>
      <c r="E471" s="80"/>
      <c r="F471" s="80"/>
      <c r="G471" s="81"/>
      <c r="H471" s="81"/>
      <c r="I471" s="81"/>
      <c r="J471" s="81"/>
      <c r="K471" s="81"/>
      <c r="L471" s="81"/>
      <c r="M471" s="81"/>
    </row>
    <row r="472" spans="1:13" ht="19.149999999999999" customHeight="1">
      <c r="A472" s="78"/>
      <c r="B472" s="78"/>
      <c r="C472" s="79"/>
      <c r="D472" s="78"/>
      <c r="E472" s="80"/>
      <c r="F472" s="80"/>
      <c r="G472" s="81"/>
      <c r="H472" s="81"/>
      <c r="I472" s="81"/>
      <c r="J472" s="81"/>
      <c r="K472" s="81"/>
      <c r="L472" s="81"/>
      <c r="M472" s="81"/>
    </row>
    <row r="473" spans="1:13" ht="19.149999999999999" customHeight="1">
      <c r="A473" s="78"/>
      <c r="B473" s="78"/>
      <c r="C473" s="79"/>
      <c r="D473" s="78"/>
      <c r="E473" s="80"/>
      <c r="F473" s="80"/>
      <c r="G473" s="81"/>
      <c r="H473" s="81"/>
      <c r="I473" s="81"/>
      <c r="J473" s="81"/>
      <c r="K473" s="81"/>
      <c r="L473" s="81"/>
      <c r="M473" s="81"/>
    </row>
    <row r="474" spans="1:13" ht="19.149999999999999" customHeight="1">
      <c r="A474" s="78"/>
      <c r="B474" s="78"/>
      <c r="C474" s="79"/>
      <c r="D474" s="78"/>
      <c r="E474" s="80"/>
      <c r="F474" s="80"/>
      <c r="G474" s="81"/>
      <c r="H474" s="81"/>
      <c r="I474" s="81"/>
      <c r="J474" s="81"/>
      <c r="K474" s="81"/>
      <c r="L474" s="81"/>
      <c r="M474" s="81"/>
    </row>
    <row r="475" spans="1:13" ht="19.149999999999999" customHeight="1">
      <c r="A475" s="78"/>
      <c r="B475" s="78"/>
      <c r="C475" s="79"/>
      <c r="D475" s="78"/>
      <c r="E475" s="80"/>
      <c r="F475" s="80"/>
      <c r="G475" s="81"/>
      <c r="H475" s="81"/>
      <c r="I475" s="81"/>
      <c r="J475" s="81"/>
      <c r="K475" s="81"/>
      <c r="L475" s="81"/>
      <c r="M475" s="81"/>
    </row>
    <row r="476" spans="1:13" ht="19.149999999999999" customHeight="1">
      <c r="A476" s="78"/>
      <c r="B476" s="78"/>
      <c r="C476" s="79"/>
      <c r="D476" s="78"/>
      <c r="E476" s="80"/>
      <c r="F476" s="80"/>
      <c r="G476" s="81"/>
      <c r="H476" s="81"/>
      <c r="I476" s="81"/>
      <c r="J476" s="81"/>
      <c r="K476" s="81"/>
      <c r="L476" s="81"/>
      <c r="M476" s="81"/>
    </row>
    <row r="477" spans="1:13" ht="19.149999999999999" customHeight="1">
      <c r="A477" s="78"/>
      <c r="B477" s="78"/>
      <c r="C477" s="79"/>
      <c r="D477" s="78"/>
      <c r="E477" s="80"/>
      <c r="F477" s="80"/>
      <c r="G477" s="81"/>
      <c r="H477" s="81"/>
      <c r="I477" s="81"/>
      <c r="J477" s="81"/>
      <c r="K477" s="81"/>
      <c r="L477" s="81"/>
      <c r="M477" s="81"/>
    </row>
    <row r="478" spans="1:13" ht="19.149999999999999" customHeight="1">
      <c r="A478" s="78"/>
      <c r="B478" s="78"/>
      <c r="C478" s="79"/>
      <c r="D478" s="78"/>
      <c r="E478" s="80"/>
      <c r="F478" s="80"/>
      <c r="G478" s="81"/>
      <c r="H478" s="81"/>
      <c r="I478" s="81"/>
      <c r="J478" s="81"/>
      <c r="K478" s="81"/>
      <c r="L478" s="81"/>
      <c r="M478" s="81"/>
    </row>
    <row r="479" spans="1:13" ht="19.149999999999999" customHeight="1">
      <c r="A479" s="78"/>
      <c r="B479" s="78"/>
      <c r="C479" s="79"/>
      <c r="D479" s="78"/>
      <c r="E479" s="80"/>
      <c r="F479" s="80"/>
      <c r="G479" s="81"/>
      <c r="H479" s="81"/>
      <c r="I479" s="81"/>
      <c r="J479" s="81"/>
      <c r="K479" s="81"/>
      <c r="L479" s="81"/>
      <c r="M479" s="81"/>
    </row>
    <row r="480" spans="1:13" ht="19.149999999999999" customHeight="1">
      <c r="A480" s="78"/>
      <c r="B480" s="78"/>
      <c r="C480" s="79"/>
      <c r="D480" s="78"/>
      <c r="E480" s="80"/>
      <c r="F480" s="80"/>
      <c r="G480" s="81"/>
      <c r="H480" s="81"/>
      <c r="I480" s="81"/>
      <c r="J480" s="81"/>
      <c r="K480" s="81"/>
      <c r="L480" s="81"/>
      <c r="M480" s="81"/>
    </row>
    <row r="481" spans="1:13" ht="19.149999999999999" customHeight="1">
      <c r="A481" s="78"/>
      <c r="B481" s="78"/>
      <c r="C481" s="79"/>
      <c r="D481" s="78"/>
      <c r="E481" s="80"/>
      <c r="F481" s="80"/>
      <c r="G481" s="81"/>
      <c r="H481" s="81"/>
      <c r="I481" s="81"/>
      <c r="J481" s="81"/>
      <c r="K481" s="81"/>
      <c r="L481" s="81"/>
      <c r="M481" s="81"/>
    </row>
    <row r="482" spans="1:13" ht="19.149999999999999" customHeight="1">
      <c r="A482" s="78"/>
      <c r="B482" s="78"/>
      <c r="C482" s="79"/>
      <c r="D482" s="78"/>
      <c r="E482" s="80"/>
      <c r="F482" s="80"/>
      <c r="G482" s="81"/>
      <c r="H482" s="81"/>
      <c r="I482" s="81"/>
      <c r="J482" s="81"/>
      <c r="K482" s="81"/>
      <c r="L482" s="81"/>
      <c r="M482" s="81"/>
    </row>
    <row r="483" spans="1:13" ht="19.149999999999999" customHeight="1">
      <c r="A483" s="78"/>
      <c r="B483" s="78"/>
      <c r="C483" s="79"/>
      <c r="D483" s="78"/>
      <c r="E483" s="80"/>
      <c r="F483" s="80"/>
      <c r="G483" s="81"/>
      <c r="H483" s="81"/>
      <c r="I483" s="81"/>
      <c r="J483" s="81"/>
      <c r="K483" s="81"/>
      <c r="L483" s="81"/>
      <c r="M483" s="81"/>
    </row>
    <row r="484" spans="1:13" ht="19.149999999999999" customHeight="1">
      <c r="A484" s="78"/>
      <c r="B484" s="78"/>
      <c r="C484" s="79"/>
      <c r="D484" s="78"/>
      <c r="E484" s="80"/>
      <c r="F484" s="80"/>
      <c r="G484" s="81"/>
      <c r="H484" s="81"/>
      <c r="I484" s="81"/>
      <c r="J484" s="81"/>
      <c r="K484" s="81"/>
      <c r="L484" s="81"/>
      <c r="M484" s="81"/>
    </row>
    <row r="485" spans="1:13" ht="19.149999999999999" customHeight="1">
      <c r="A485" s="78"/>
      <c r="B485" s="78"/>
      <c r="C485" s="79"/>
      <c r="D485" s="78"/>
      <c r="E485" s="80"/>
      <c r="F485" s="80"/>
      <c r="G485" s="81"/>
      <c r="H485" s="81"/>
      <c r="I485" s="81"/>
      <c r="J485" s="81"/>
      <c r="K485" s="81"/>
      <c r="L485" s="81"/>
      <c r="M485" s="81"/>
    </row>
    <row r="486" spans="1:13" ht="19.149999999999999" customHeight="1">
      <c r="A486" s="78"/>
      <c r="B486" s="78"/>
      <c r="C486" s="79"/>
      <c r="D486" s="78"/>
      <c r="E486" s="80"/>
      <c r="F486" s="80"/>
      <c r="G486" s="81"/>
      <c r="H486" s="81"/>
      <c r="I486" s="81"/>
      <c r="J486" s="81"/>
      <c r="K486" s="81"/>
      <c r="L486" s="81"/>
      <c r="M486" s="81"/>
    </row>
    <row r="487" spans="1:13" ht="19.149999999999999" customHeight="1">
      <c r="A487" s="78"/>
      <c r="B487" s="78"/>
      <c r="C487" s="79"/>
      <c r="D487" s="78"/>
      <c r="E487" s="80"/>
      <c r="F487" s="80"/>
      <c r="G487" s="81"/>
      <c r="H487" s="81"/>
      <c r="I487" s="81"/>
      <c r="J487" s="81"/>
      <c r="K487" s="81"/>
      <c r="L487" s="81"/>
      <c r="M487" s="81"/>
    </row>
    <row r="488" spans="1:13" ht="19.149999999999999" customHeight="1">
      <c r="A488" s="78"/>
      <c r="B488" s="78"/>
      <c r="C488" s="79"/>
      <c r="D488" s="78"/>
      <c r="E488" s="80"/>
      <c r="F488" s="80"/>
      <c r="G488" s="81"/>
      <c r="H488" s="81"/>
      <c r="I488" s="81"/>
      <c r="J488" s="81"/>
      <c r="K488" s="81"/>
      <c r="L488" s="81"/>
      <c r="M488" s="81"/>
    </row>
    <row r="489" spans="1:13" ht="19.149999999999999" customHeight="1">
      <c r="A489" s="78"/>
      <c r="B489" s="78"/>
      <c r="C489" s="79"/>
      <c r="D489" s="78"/>
      <c r="E489" s="80"/>
      <c r="F489" s="80"/>
      <c r="G489" s="81"/>
      <c r="H489" s="81"/>
      <c r="I489" s="81"/>
      <c r="J489" s="81"/>
      <c r="K489" s="81"/>
      <c r="L489" s="81"/>
      <c r="M489" s="81"/>
    </row>
    <row r="490" spans="1:13" ht="19.149999999999999" customHeight="1">
      <c r="A490" s="78"/>
      <c r="B490" s="78"/>
      <c r="C490" s="79"/>
      <c r="D490" s="78"/>
      <c r="E490" s="80"/>
      <c r="F490" s="80"/>
      <c r="G490" s="81"/>
      <c r="H490" s="81"/>
      <c r="I490" s="81"/>
      <c r="J490" s="81"/>
      <c r="K490" s="81"/>
      <c r="L490" s="81"/>
      <c r="M490" s="81"/>
    </row>
    <row r="491" spans="1:13" ht="19.149999999999999" customHeight="1">
      <c r="A491" s="78"/>
      <c r="B491" s="78"/>
      <c r="C491" s="79"/>
      <c r="D491" s="78"/>
      <c r="E491" s="80"/>
      <c r="F491" s="80"/>
      <c r="G491" s="81"/>
      <c r="H491" s="81"/>
      <c r="I491" s="81"/>
      <c r="J491" s="81"/>
      <c r="K491" s="81"/>
      <c r="L491" s="81"/>
      <c r="M491" s="81"/>
    </row>
    <row r="492" spans="1:13" ht="19.149999999999999" customHeight="1">
      <c r="A492" s="78"/>
      <c r="B492" s="78"/>
      <c r="C492" s="79"/>
      <c r="D492" s="78"/>
      <c r="E492" s="80"/>
      <c r="F492" s="80"/>
      <c r="G492" s="81"/>
      <c r="H492" s="81"/>
      <c r="I492" s="81"/>
      <c r="J492" s="81"/>
      <c r="K492" s="81"/>
      <c r="L492" s="81"/>
      <c r="M492" s="81"/>
    </row>
    <row r="493" spans="1:13" ht="19.149999999999999" customHeight="1">
      <c r="A493" s="78"/>
      <c r="B493" s="78"/>
      <c r="C493" s="79"/>
      <c r="D493" s="78"/>
      <c r="E493" s="80"/>
      <c r="F493" s="80"/>
      <c r="G493" s="81"/>
      <c r="H493" s="81"/>
      <c r="I493" s="81"/>
      <c r="J493" s="81"/>
      <c r="K493" s="81"/>
      <c r="L493" s="81"/>
      <c r="M493" s="81"/>
    </row>
    <row r="494" spans="1:13" ht="19.149999999999999" customHeight="1">
      <c r="A494" s="78"/>
      <c r="B494" s="78"/>
      <c r="C494" s="79"/>
      <c r="D494" s="78"/>
      <c r="E494" s="80"/>
      <c r="F494" s="80"/>
      <c r="G494" s="81"/>
      <c r="H494" s="81"/>
      <c r="I494" s="81"/>
      <c r="J494" s="81"/>
      <c r="K494" s="81"/>
      <c r="L494" s="81"/>
      <c r="M494" s="81"/>
    </row>
    <row r="495" spans="1:13" ht="19.149999999999999" customHeight="1">
      <c r="A495" s="78"/>
      <c r="B495" s="78"/>
      <c r="C495" s="79"/>
      <c r="D495" s="78"/>
      <c r="E495" s="80"/>
      <c r="F495" s="80"/>
      <c r="G495" s="81"/>
      <c r="H495" s="81"/>
      <c r="I495" s="81"/>
      <c r="J495" s="81"/>
      <c r="K495" s="81"/>
      <c r="L495" s="81"/>
      <c r="M495" s="81"/>
    </row>
    <row r="496" spans="1:13" ht="19.149999999999999" customHeight="1">
      <c r="A496" s="78"/>
      <c r="B496" s="78"/>
      <c r="C496" s="79"/>
      <c r="D496" s="78"/>
      <c r="E496" s="80"/>
      <c r="F496" s="80"/>
      <c r="G496" s="81"/>
      <c r="H496" s="81"/>
      <c r="I496" s="81"/>
      <c r="J496" s="81"/>
      <c r="K496" s="81"/>
      <c r="L496" s="81"/>
      <c r="M496" s="81"/>
    </row>
    <row r="497" spans="1:13" ht="19.149999999999999" customHeight="1">
      <c r="A497" s="78"/>
      <c r="B497" s="78"/>
      <c r="C497" s="79"/>
      <c r="D497" s="78"/>
      <c r="E497" s="80"/>
      <c r="F497" s="80"/>
      <c r="G497" s="81"/>
      <c r="H497" s="81"/>
      <c r="I497" s="81"/>
      <c r="J497" s="81"/>
      <c r="K497" s="81"/>
      <c r="L497" s="81"/>
      <c r="M497" s="81"/>
    </row>
    <row r="498" spans="1:13" ht="19.149999999999999" customHeight="1">
      <c r="A498" s="78"/>
      <c r="B498" s="78"/>
      <c r="C498" s="79"/>
      <c r="D498" s="78"/>
      <c r="E498" s="80"/>
      <c r="F498" s="80"/>
      <c r="G498" s="81"/>
      <c r="H498" s="81"/>
      <c r="I498" s="81"/>
      <c r="J498" s="81"/>
      <c r="K498" s="81"/>
      <c r="L498" s="81"/>
      <c r="M498" s="81"/>
    </row>
    <row r="499" spans="1:13" ht="19.149999999999999" customHeight="1">
      <c r="A499" s="78"/>
      <c r="B499" s="78"/>
      <c r="C499" s="79"/>
      <c r="D499" s="78"/>
      <c r="E499" s="80"/>
      <c r="F499" s="80"/>
      <c r="G499" s="81"/>
      <c r="H499" s="81"/>
      <c r="I499" s="81"/>
      <c r="J499" s="81"/>
      <c r="K499" s="81"/>
      <c r="L499" s="81"/>
      <c r="M499" s="81"/>
    </row>
    <row r="500" spans="1:13" ht="19.149999999999999" customHeight="1">
      <c r="A500" s="78"/>
      <c r="B500" s="78"/>
      <c r="C500" s="79"/>
      <c r="D500" s="78"/>
      <c r="E500" s="80"/>
      <c r="F500" s="80"/>
      <c r="G500" s="81"/>
      <c r="H500" s="81"/>
      <c r="I500" s="81"/>
      <c r="J500" s="81"/>
      <c r="K500" s="81"/>
      <c r="L500" s="81"/>
      <c r="M500" s="81"/>
    </row>
    <row r="501" spans="1:13" ht="19.149999999999999" customHeight="1">
      <c r="A501" s="78"/>
      <c r="B501" s="78"/>
      <c r="C501" s="79"/>
      <c r="D501" s="78"/>
      <c r="E501" s="80"/>
      <c r="F501" s="80"/>
      <c r="G501" s="81"/>
      <c r="H501" s="81"/>
      <c r="I501" s="81"/>
      <c r="J501" s="81"/>
      <c r="K501" s="81"/>
      <c r="L501" s="81"/>
      <c r="M501" s="81"/>
    </row>
    <row r="502" spans="1:13" ht="19.149999999999999" customHeight="1">
      <c r="A502" s="78"/>
      <c r="B502" s="78"/>
      <c r="C502" s="79"/>
      <c r="D502" s="78"/>
      <c r="E502" s="80"/>
      <c r="F502" s="80"/>
      <c r="G502" s="81"/>
      <c r="H502" s="81"/>
      <c r="I502" s="81"/>
      <c r="J502" s="81"/>
      <c r="K502" s="81"/>
      <c r="L502" s="81"/>
      <c r="M502" s="81"/>
    </row>
    <row r="503" spans="1:13" ht="19.149999999999999" customHeight="1">
      <c r="A503" s="78"/>
      <c r="B503" s="78"/>
      <c r="C503" s="79"/>
      <c r="D503" s="78"/>
      <c r="E503" s="80"/>
      <c r="F503" s="80"/>
      <c r="G503" s="81"/>
      <c r="H503" s="81"/>
      <c r="I503" s="81"/>
      <c r="J503" s="81"/>
      <c r="K503" s="81"/>
      <c r="L503" s="81"/>
      <c r="M503" s="81"/>
    </row>
    <row r="504" spans="1:13" ht="19.149999999999999" customHeight="1">
      <c r="A504" s="78"/>
      <c r="B504" s="78"/>
      <c r="C504" s="79"/>
      <c r="D504" s="78"/>
      <c r="E504" s="80"/>
      <c r="F504" s="80"/>
      <c r="G504" s="81"/>
      <c r="H504" s="81"/>
      <c r="I504" s="81"/>
      <c r="J504" s="81"/>
      <c r="K504" s="81"/>
      <c r="L504" s="81"/>
      <c r="M504" s="81"/>
    </row>
    <row r="505" spans="1:13" ht="19.149999999999999" customHeight="1">
      <c r="A505" s="78"/>
      <c r="B505" s="78"/>
      <c r="C505" s="79"/>
      <c r="D505" s="78"/>
      <c r="E505" s="80"/>
      <c r="F505" s="80"/>
      <c r="G505" s="81"/>
      <c r="H505" s="81"/>
      <c r="I505" s="81"/>
      <c r="J505" s="81"/>
      <c r="K505" s="81"/>
      <c r="L505" s="81"/>
      <c r="M505" s="81"/>
    </row>
    <row r="506" spans="1:13" ht="19.149999999999999" customHeight="1">
      <c r="A506" s="78"/>
      <c r="B506" s="78"/>
      <c r="C506" s="79"/>
      <c r="D506" s="78"/>
      <c r="E506" s="80"/>
      <c r="F506" s="80"/>
      <c r="G506" s="81"/>
      <c r="H506" s="81"/>
      <c r="I506" s="81"/>
      <c r="J506" s="81"/>
      <c r="K506" s="81"/>
      <c r="L506" s="81"/>
      <c r="M506" s="81"/>
    </row>
    <row r="507" spans="1:13" ht="19.149999999999999" customHeight="1">
      <c r="A507" s="78"/>
      <c r="B507" s="78"/>
      <c r="C507" s="79"/>
      <c r="D507" s="78"/>
      <c r="E507" s="80"/>
      <c r="F507" s="80"/>
      <c r="G507" s="81"/>
      <c r="H507" s="81"/>
      <c r="I507" s="81"/>
      <c r="J507" s="81"/>
      <c r="K507" s="81"/>
      <c r="L507" s="81"/>
      <c r="M507" s="81"/>
    </row>
    <row r="508" spans="1:13" ht="19.149999999999999" customHeight="1">
      <c r="A508" s="78"/>
      <c r="B508" s="78"/>
      <c r="C508" s="79"/>
      <c r="D508" s="78"/>
      <c r="E508" s="80"/>
      <c r="F508" s="80"/>
      <c r="G508" s="81"/>
      <c r="H508" s="81"/>
      <c r="I508" s="81"/>
      <c r="J508" s="81"/>
      <c r="K508" s="81"/>
      <c r="L508" s="81"/>
      <c r="M508" s="81"/>
    </row>
    <row r="509" spans="1:13" ht="19.149999999999999" customHeight="1">
      <c r="A509" s="78"/>
      <c r="B509" s="78"/>
      <c r="C509" s="79"/>
      <c r="D509" s="78"/>
      <c r="E509" s="80"/>
      <c r="F509" s="80"/>
      <c r="G509" s="81"/>
      <c r="H509" s="81"/>
      <c r="I509" s="81"/>
      <c r="J509" s="81"/>
      <c r="K509" s="81"/>
      <c r="L509" s="81"/>
      <c r="M509" s="81"/>
    </row>
    <row r="510" spans="1:13" ht="19.149999999999999" customHeight="1">
      <c r="A510" s="78"/>
      <c r="B510" s="78"/>
      <c r="C510" s="79"/>
      <c r="D510" s="78"/>
      <c r="E510" s="80"/>
      <c r="F510" s="80"/>
      <c r="G510" s="81"/>
      <c r="H510" s="81"/>
      <c r="I510" s="81"/>
      <c r="J510" s="81"/>
      <c r="K510" s="81"/>
      <c r="L510" s="81"/>
      <c r="M510" s="81"/>
    </row>
    <row r="511" spans="1:13" ht="19.149999999999999" customHeight="1">
      <c r="A511" s="78"/>
      <c r="B511" s="78"/>
      <c r="C511" s="79"/>
      <c r="D511" s="78"/>
      <c r="E511" s="80"/>
      <c r="F511" s="80"/>
      <c r="G511" s="81"/>
      <c r="H511" s="81"/>
      <c r="I511" s="81"/>
      <c r="J511" s="81"/>
      <c r="K511" s="81"/>
      <c r="L511" s="81"/>
      <c r="M511" s="81"/>
    </row>
    <row r="512" spans="1:13" ht="19.149999999999999" customHeight="1">
      <c r="A512" s="78"/>
      <c r="B512" s="78"/>
      <c r="C512" s="79"/>
      <c r="D512" s="78"/>
      <c r="E512" s="80"/>
      <c r="F512" s="80"/>
      <c r="G512" s="81"/>
      <c r="H512" s="81"/>
      <c r="I512" s="81"/>
      <c r="J512" s="81"/>
      <c r="K512" s="81"/>
      <c r="L512" s="81"/>
      <c r="M512" s="81"/>
    </row>
    <row r="513" spans="1:13" ht="19.149999999999999" customHeight="1">
      <c r="A513" s="78"/>
      <c r="B513" s="78"/>
      <c r="C513" s="79"/>
      <c r="D513" s="78"/>
      <c r="E513" s="80"/>
      <c r="F513" s="80"/>
      <c r="G513" s="81"/>
      <c r="H513" s="81"/>
      <c r="I513" s="81"/>
      <c r="J513" s="81"/>
      <c r="K513" s="81"/>
      <c r="L513" s="81"/>
      <c r="M513" s="81"/>
    </row>
    <row r="514" spans="1:13" ht="19.149999999999999" customHeight="1">
      <c r="A514" s="78"/>
      <c r="B514" s="78"/>
      <c r="C514" s="79"/>
      <c r="D514" s="78"/>
      <c r="E514" s="80"/>
      <c r="F514" s="80"/>
      <c r="G514" s="81"/>
      <c r="H514" s="81"/>
      <c r="I514" s="81"/>
      <c r="J514" s="81"/>
      <c r="K514" s="81"/>
      <c r="L514" s="81"/>
      <c r="M514" s="81"/>
    </row>
    <row r="515" spans="1:13" ht="19.149999999999999" customHeight="1">
      <c r="A515" s="78"/>
      <c r="B515" s="78"/>
      <c r="C515" s="79"/>
      <c r="D515" s="78"/>
      <c r="E515" s="80"/>
      <c r="F515" s="80"/>
      <c r="G515" s="81"/>
      <c r="H515" s="81"/>
      <c r="I515" s="81"/>
      <c r="J515" s="81"/>
      <c r="K515" s="81"/>
      <c r="L515" s="81"/>
      <c r="M515" s="81"/>
    </row>
    <row r="516" spans="1:13" ht="19.149999999999999" customHeight="1">
      <c r="A516" s="78"/>
      <c r="B516" s="78"/>
      <c r="C516" s="79"/>
      <c r="D516" s="78"/>
      <c r="E516" s="80"/>
      <c r="F516" s="80"/>
      <c r="G516" s="81"/>
      <c r="H516" s="81"/>
      <c r="I516" s="81"/>
      <c r="J516" s="81"/>
      <c r="K516" s="81"/>
      <c r="L516" s="81"/>
      <c r="M516" s="81"/>
    </row>
    <row r="517" spans="1:13" ht="19.149999999999999" customHeight="1">
      <c r="A517" s="78"/>
      <c r="B517" s="78"/>
      <c r="C517" s="79"/>
      <c r="D517" s="78"/>
      <c r="E517" s="80"/>
      <c r="F517" s="80"/>
      <c r="G517" s="81"/>
      <c r="H517" s="81"/>
      <c r="I517" s="81"/>
      <c r="J517" s="81"/>
      <c r="K517" s="81"/>
      <c r="L517" s="81"/>
      <c r="M517" s="81"/>
    </row>
    <row r="518" spans="1:13" ht="19.149999999999999" customHeight="1">
      <c r="A518" s="78"/>
      <c r="B518" s="78"/>
      <c r="C518" s="79"/>
      <c r="D518" s="78"/>
      <c r="E518" s="80"/>
      <c r="F518" s="80"/>
      <c r="G518" s="81"/>
      <c r="H518" s="81"/>
      <c r="I518" s="81"/>
      <c r="J518" s="81"/>
      <c r="K518" s="81"/>
      <c r="L518" s="81"/>
      <c r="M518" s="81"/>
    </row>
    <row r="519" spans="1:13" ht="19.149999999999999" customHeight="1">
      <c r="A519" s="78"/>
      <c r="B519" s="78"/>
      <c r="C519" s="79"/>
      <c r="D519" s="78"/>
      <c r="E519" s="80"/>
      <c r="F519" s="80"/>
      <c r="G519" s="81"/>
      <c r="H519" s="81"/>
      <c r="I519" s="81"/>
      <c r="J519" s="81"/>
      <c r="K519" s="81"/>
      <c r="L519" s="81"/>
      <c r="M519" s="81"/>
    </row>
    <row r="520" spans="1:13" ht="19.149999999999999" customHeight="1">
      <c r="A520" s="78"/>
      <c r="B520" s="78"/>
      <c r="C520" s="79"/>
      <c r="D520" s="78"/>
      <c r="E520" s="80"/>
      <c r="F520" s="80"/>
      <c r="G520" s="81"/>
      <c r="H520" s="81"/>
      <c r="I520" s="81"/>
      <c r="J520" s="81"/>
      <c r="K520" s="81"/>
      <c r="L520" s="81"/>
      <c r="M520" s="81"/>
    </row>
    <row r="521" spans="1:13" ht="19.149999999999999" customHeight="1">
      <c r="A521" s="78"/>
      <c r="B521" s="78"/>
      <c r="C521" s="79"/>
      <c r="D521" s="78"/>
      <c r="E521" s="80"/>
      <c r="F521" s="80"/>
      <c r="G521" s="81"/>
      <c r="H521" s="81"/>
      <c r="I521" s="81"/>
      <c r="J521" s="81"/>
      <c r="K521" s="81"/>
      <c r="L521" s="81"/>
      <c r="M521" s="81"/>
    </row>
    <row r="522" spans="1:13" ht="19.149999999999999" customHeight="1">
      <c r="A522" s="78"/>
      <c r="B522" s="78"/>
      <c r="C522" s="79"/>
      <c r="D522" s="78"/>
      <c r="E522" s="80"/>
      <c r="F522" s="80"/>
      <c r="G522" s="81"/>
      <c r="H522" s="81"/>
      <c r="I522" s="81"/>
      <c r="J522" s="81"/>
      <c r="K522" s="81"/>
      <c r="L522" s="81"/>
      <c r="M522" s="81"/>
    </row>
    <row r="523" spans="1:13" ht="19.149999999999999" customHeight="1">
      <c r="A523" s="78"/>
      <c r="B523" s="78"/>
      <c r="C523" s="79"/>
      <c r="D523" s="78"/>
      <c r="E523" s="80"/>
      <c r="F523" s="80"/>
      <c r="G523" s="81"/>
      <c r="H523" s="81"/>
      <c r="I523" s="81"/>
      <c r="J523" s="81"/>
      <c r="K523" s="81"/>
      <c r="L523" s="81"/>
      <c r="M523" s="81"/>
    </row>
    <row r="524" spans="1:13" ht="19.149999999999999" customHeight="1">
      <c r="A524" s="78"/>
      <c r="B524" s="78"/>
      <c r="C524" s="79"/>
      <c r="D524" s="78"/>
      <c r="E524" s="80"/>
      <c r="F524" s="80"/>
      <c r="G524" s="81"/>
      <c r="H524" s="81"/>
      <c r="I524" s="81"/>
      <c r="J524" s="81"/>
      <c r="K524" s="81"/>
      <c r="L524" s="81"/>
      <c r="M524" s="81"/>
    </row>
    <row r="525" spans="1:13" ht="19.149999999999999" customHeight="1">
      <c r="A525" s="78"/>
      <c r="B525" s="78"/>
      <c r="C525" s="79"/>
      <c r="D525" s="78"/>
      <c r="E525" s="80"/>
      <c r="F525" s="80"/>
      <c r="G525" s="81"/>
      <c r="H525" s="81"/>
      <c r="I525" s="81"/>
      <c r="J525" s="81"/>
      <c r="K525" s="81"/>
      <c r="L525" s="81"/>
      <c r="M525" s="81"/>
    </row>
    <row r="526" spans="1:13" ht="19.149999999999999" customHeight="1">
      <c r="A526" s="78"/>
      <c r="B526" s="78"/>
      <c r="C526" s="79"/>
      <c r="D526" s="78"/>
      <c r="E526" s="80"/>
      <c r="F526" s="80"/>
      <c r="G526" s="81"/>
      <c r="H526" s="81"/>
      <c r="I526" s="81"/>
      <c r="J526" s="81"/>
      <c r="K526" s="81"/>
      <c r="L526" s="81"/>
      <c r="M526" s="81"/>
    </row>
    <row r="527" spans="1:13" ht="19.149999999999999" customHeight="1">
      <c r="A527" s="78"/>
      <c r="B527" s="78"/>
      <c r="C527" s="79"/>
      <c r="D527" s="78"/>
      <c r="E527" s="80"/>
      <c r="F527" s="80"/>
      <c r="G527" s="81"/>
      <c r="H527" s="81"/>
      <c r="I527" s="81"/>
      <c r="J527" s="81"/>
      <c r="K527" s="81"/>
      <c r="L527" s="81"/>
      <c r="M527" s="81"/>
    </row>
    <row r="528" spans="1:13" ht="19.149999999999999" customHeight="1">
      <c r="A528" s="78"/>
      <c r="B528" s="78"/>
      <c r="C528" s="79"/>
      <c r="D528" s="78"/>
      <c r="E528" s="80"/>
      <c r="F528" s="80"/>
      <c r="G528" s="81"/>
      <c r="H528" s="81"/>
      <c r="I528" s="81"/>
      <c r="J528" s="81"/>
      <c r="K528" s="81"/>
      <c r="L528" s="81"/>
      <c r="M528" s="81"/>
    </row>
    <row r="529" spans="1:13" ht="19.149999999999999" customHeight="1">
      <c r="A529" s="78"/>
      <c r="B529" s="78"/>
      <c r="C529" s="79"/>
      <c r="D529" s="78"/>
      <c r="E529" s="80"/>
      <c r="F529" s="80"/>
      <c r="G529" s="81"/>
      <c r="H529" s="81"/>
      <c r="I529" s="81"/>
      <c r="J529" s="81"/>
      <c r="K529" s="81"/>
      <c r="L529" s="81"/>
      <c r="M529" s="81"/>
    </row>
    <row r="530" spans="1:13" ht="19.149999999999999" customHeight="1">
      <c r="A530" s="78"/>
      <c r="B530" s="78"/>
      <c r="C530" s="79"/>
      <c r="D530" s="78"/>
      <c r="E530" s="80"/>
      <c r="F530" s="80"/>
      <c r="G530" s="81"/>
      <c r="H530" s="81"/>
      <c r="I530" s="81"/>
      <c r="J530" s="81"/>
      <c r="K530" s="81"/>
      <c r="L530" s="81"/>
      <c r="M530" s="81"/>
    </row>
    <row r="531" spans="1:13" ht="19.149999999999999" customHeight="1">
      <c r="A531" s="78"/>
      <c r="B531" s="78"/>
      <c r="C531" s="79"/>
      <c r="D531" s="78"/>
      <c r="E531" s="80"/>
      <c r="F531" s="80"/>
      <c r="G531" s="81"/>
      <c r="H531" s="81"/>
      <c r="I531" s="81"/>
      <c r="J531" s="81"/>
      <c r="K531" s="81"/>
      <c r="L531" s="81"/>
      <c r="M531" s="81"/>
    </row>
    <row r="532" spans="1:13" ht="19.149999999999999" customHeight="1">
      <c r="A532" s="78"/>
      <c r="B532" s="78"/>
      <c r="C532" s="79"/>
      <c r="D532" s="78"/>
      <c r="E532" s="80"/>
      <c r="F532" s="80"/>
      <c r="G532" s="81"/>
      <c r="H532" s="81"/>
      <c r="I532" s="81"/>
      <c r="J532" s="81"/>
      <c r="K532" s="81"/>
      <c r="L532" s="81"/>
      <c r="M532" s="81"/>
    </row>
    <row r="533" spans="1:13" ht="19.149999999999999" customHeight="1">
      <c r="A533" s="78"/>
      <c r="B533" s="78"/>
      <c r="C533" s="79"/>
      <c r="D533" s="78"/>
      <c r="E533" s="80"/>
      <c r="F533" s="80"/>
      <c r="G533" s="81"/>
      <c r="H533" s="81"/>
      <c r="I533" s="81"/>
      <c r="J533" s="81"/>
      <c r="K533" s="81"/>
      <c r="L533" s="81"/>
      <c r="M533" s="81"/>
    </row>
    <row r="534" spans="1:13" ht="19.149999999999999" customHeight="1">
      <c r="A534" s="78"/>
      <c r="B534" s="78"/>
      <c r="C534" s="79"/>
      <c r="D534" s="78"/>
      <c r="E534" s="80"/>
      <c r="F534" s="80"/>
      <c r="G534" s="81"/>
      <c r="H534" s="81"/>
      <c r="I534" s="81"/>
      <c r="J534" s="81"/>
      <c r="K534" s="81"/>
      <c r="L534" s="81"/>
      <c r="M534" s="81"/>
    </row>
    <row r="535" spans="1:13" ht="19.149999999999999" customHeight="1">
      <c r="A535" s="78"/>
      <c r="B535" s="78"/>
      <c r="C535" s="79"/>
      <c r="D535" s="78"/>
      <c r="E535" s="80"/>
      <c r="F535" s="80"/>
      <c r="G535" s="81"/>
      <c r="H535" s="81"/>
      <c r="I535" s="81"/>
      <c r="J535" s="81"/>
      <c r="K535" s="81"/>
      <c r="L535" s="81"/>
      <c r="M535" s="81"/>
    </row>
    <row r="536" spans="1:13" ht="19.149999999999999" customHeight="1">
      <c r="A536" s="78"/>
      <c r="B536" s="78"/>
      <c r="C536" s="79"/>
      <c r="D536" s="78"/>
      <c r="E536" s="80"/>
      <c r="F536" s="80"/>
      <c r="G536" s="81"/>
      <c r="H536" s="81"/>
      <c r="I536" s="81"/>
      <c r="J536" s="81"/>
      <c r="K536" s="81"/>
      <c r="L536" s="81"/>
      <c r="M536" s="81"/>
    </row>
    <row r="537" spans="1:13" ht="19.149999999999999" customHeight="1">
      <c r="A537" s="78"/>
      <c r="B537" s="78"/>
      <c r="C537" s="79"/>
      <c r="D537" s="78"/>
      <c r="E537" s="80"/>
      <c r="F537" s="80"/>
      <c r="G537" s="81"/>
      <c r="H537" s="81"/>
      <c r="I537" s="81"/>
      <c r="J537" s="81"/>
      <c r="K537" s="81"/>
      <c r="L537" s="81"/>
      <c r="M537" s="81"/>
    </row>
    <row r="538" spans="1:13" ht="19.149999999999999" customHeight="1">
      <c r="A538" s="78"/>
      <c r="B538" s="78"/>
      <c r="C538" s="79"/>
      <c r="D538" s="78"/>
      <c r="E538" s="80"/>
      <c r="F538" s="80"/>
      <c r="G538" s="81"/>
      <c r="H538" s="81"/>
      <c r="I538" s="81"/>
      <c r="J538" s="81"/>
      <c r="K538" s="81"/>
      <c r="L538" s="81"/>
      <c r="M538" s="81"/>
    </row>
    <row r="539" spans="1:13" ht="19.149999999999999" customHeight="1">
      <c r="A539" s="78"/>
      <c r="B539" s="78"/>
      <c r="C539" s="79"/>
      <c r="D539" s="78"/>
      <c r="E539" s="80"/>
      <c r="F539" s="80"/>
      <c r="G539" s="81"/>
      <c r="H539" s="81"/>
      <c r="I539" s="81"/>
      <c r="J539" s="81"/>
      <c r="K539" s="81"/>
      <c r="L539" s="81"/>
      <c r="M539" s="81"/>
    </row>
    <row r="540" spans="1:13" ht="19.149999999999999" customHeight="1">
      <c r="A540" s="78"/>
      <c r="B540" s="78"/>
      <c r="C540" s="79"/>
      <c r="D540" s="78"/>
      <c r="E540" s="80"/>
      <c r="F540" s="80"/>
      <c r="G540" s="81"/>
      <c r="H540" s="81"/>
      <c r="I540" s="81"/>
      <c r="J540" s="81"/>
      <c r="K540" s="81"/>
      <c r="L540" s="81"/>
      <c r="M540" s="81"/>
    </row>
    <row r="541" spans="1:13" ht="19.149999999999999" customHeight="1">
      <c r="A541" s="78"/>
      <c r="B541" s="78"/>
      <c r="C541" s="79"/>
      <c r="D541" s="78"/>
      <c r="E541" s="80"/>
      <c r="F541" s="80"/>
      <c r="G541" s="81"/>
      <c r="H541" s="81"/>
      <c r="I541" s="81"/>
      <c r="J541" s="81"/>
      <c r="K541" s="81"/>
      <c r="L541" s="81"/>
      <c r="M541" s="81"/>
    </row>
    <row r="542" spans="1:13" ht="19.149999999999999" customHeight="1">
      <c r="A542" s="78"/>
      <c r="B542" s="78"/>
      <c r="C542" s="79"/>
      <c r="D542" s="78"/>
      <c r="E542" s="80"/>
      <c r="F542" s="80"/>
      <c r="G542" s="81"/>
      <c r="H542" s="81"/>
      <c r="I542" s="81"/>
      <c r="J542" s="81"/>
      <c r="K542" s="81"/>
      <c r="L542" s="81"/>
      <c r="M542" s="81"/>
    </row>
    <row r="543" spans="1:13" ht="19.149999999999999" customHeight="1">
      <c r="A543" s="78"/>
      <c r="B543" s="78"/>
      <c r="C543" s="79"/>
      <c r="D543" s="78"/>
      <c r="E543" s="80"/>
      <c r="F543" s="80"/>
      <c r="G543" s="81"/>
      <c r="H543" s="81"/>
      <c r="I543" s="81"/>
      <c r="J543" s="81"/>
      <c r="K543" s="81"/>
      <c r="L543" s="81"/>
      <c r="M543" s="81"/>
    </row>
    <row r="544" spans="1:13" ht="19.149999999999999" customHeight="1">
      <c r="A544" s="78"/>
      <c r="B544" s="78"/>
      <c r="C544" s="79"/>
      <c r="D544" s="78"/>
      <c r="E544" s="80"/>
      <c r="F544" s="80"/>
      <c r="G544" s="81"/>
      <c r="H544" s="81"/>
      <c r="I544" s="81"/>
      <c r="J544" s="81"/>
      <c r="K544" s="81"/>
      <c r="L544" s="81"/>
      <c r="M544" s="81"/>
    </row>
    <row r="545" spans="1:13" ht="19.149999999999999" customHeight="1">
      <c r="A545" s="78"/>
      <c r="B545" s="78"/>
      <c r="C545" s="79"/>
      <c r="D545" s="78"/>
      <c r="E545" s="80"/>
      <c r="F545" s="80"/>
      <c r="G545" s="81"/>
      <c r="H545" s="81"/>
      <c r="I545" s="81"/>
      <c r="J545" s="81"/>
      <c r="K545" s="81"/>
      <c r="L545" s="81"/>
      <c r="M545" s="81"/>
    </row>
    <row r="546" spans="1:13" ht="19.149999999999999" customHeight="1">
      <c r="A546" s="78"/>
      <c r="B546" s="78"/>
      <c r="C546" s="79"/>
      <c r="D546" s="78"/>
      <c r="E546" s="80"/>
      <c r="F546" s="80"/>
      <c r="G546" s="81"/>
      <c r="H546" s="81"/>
      <c r="I546" s="81"/>
      <c r="J546" s="81"/>
      <c r="K546" s="81"/>
      <c r="L546" s="81"/>
      <c r="M546" s="81"/>
    </row>
    <row r="547" spans="1:13" ht="19.149999999999999" customHeight="1">
      <c r="A547" s="78"/>
      <c r="B547" s="78"/>
      <c r="C547" s="79"/>
      <c r="D547" s="78"/>
      <c r="E547" s="80"/>
      <c r="F547" s="80"/>
      <c r="G547" s="81"/>
      <c r="H547" s="81"/>
      <c r="I547" s="81"/>
      <c r="J547" s="81"/>
      <c r="K547" s="81"/>
      <c r="L547" s="81"/>
      <c r="M547" s="81"/>
    </row>
    <row r="548" spans="1:13" ht="19.149999999999999" customHeight="1">
      <c r="A548" s="78"/>
      <c r="B548" s="78"/>
      <c r="C548" s="79"/>
      <c r="D548" s="78"/>
      <c r="E548" s="80"/>
      <c r="F548" s="80"/>
      <c r="G548" s="81"/>
      <c r="H548" s="81"/>
      <c r="I548" s="81"/>
      <c r="J548" s="81"/>
      <c r="K548" s="81"/>
      <c r="L548" s="81"/>
      <c r="M548" s="81"/>
    </row>
    <row r="549" spans="1:13" ht="19.149999999999999" customHeight="1">
      <c r="A549" s="78"/>
      <c r="B549" s="78"/>
      <c r="C549" s="79"/>
      <c r="D549" s="78"/>
      <c r="E549" s="80"/>
      <c r="F549" s="80"/>
      <c r="G549" s="81"/>
      <c r="H549" s="81"/>
      <c r="I549" s="81"/>
      <c r="J549" s="81"/>
      <c r="K549" s="81"/>
      <c r="L549" s="81"/>
      <c r="M549" s="81"/>
    </row>
    <row r="550" spans="1:13" ht="19.149999999999999" customHeight="1">
      <c r="A550" s="78"/>
      <c r="B550" s="78"/>
      <c r="C550" s="79"/>
      <c r="D550" s="78"/>
      <c r="E550" s="80"/>
      <c r="F550" s="80"/>
      <c r="G550" s="81"/>
      <c r="H550" s="81"/>
      <c r="I550" s="81"/>
      <c r="J550" s="81"/>
      <c r="K550" s="81"/>
      <c r="L550" s="81"/>
      <c r="M550" s="81"/>
    </row>
    <row r="551" spans="1:13" ht="19.149999999999999" customHeight="1">
      <c r="A551" s="78"/>
      <c r="B551" s="78"/>
      <c r="C551" s="79"/>
      <c r="D551" s="78"/>
      <c r="E551" s="80"/>
      <c r="F551" s="80"/>
      <c r="G551" s="81"/>
      <c r="H551" s="81"/>
      <c r="I551" s="81"/>
      <c r="J551" s="81"/>
      <c r="K551" s="81"/>
      <c r="L551" s="81"/>
      <c r="M551" s="81"/>
    </row>
    <row r="552" spans="1:13" ht="19.149999999999999" customHeight="1">
      <c r="A552" s="78"/>
      <c r="B552" s="78"/>
      <c r="C552" s="79"/>
      <c r="D552" s="78"/>
      <c r="E552" s="80"/>
      <c r="F552" s="80"/>
      <c r="G552" s="81"/>
      <c r="H552" s="81"/>
      <c r="I552" s="81"/>
      <c r="J552" s="81"/>
      <c r="K552" s="81"/>
      <c r="L552" s="81"/>
      <c r="M552" s="81"/>
    </row>
    <row r="553" spans="1:13" ht="19.149999999999999" customHeight="1">
      <c r="A553" s="78"/>
      <c r="B553" s="78"/>
      <c r="C553" s="79"/>
      <c r="D553" s="78"/>
      <c r="E553" s="80"/>
      <c r="F553" s="80"/>
      <c r="G553" s="81"/>
      <c r="H553" s="81"/>
      <c r="I553" s="81"/>
      <c r="J553" s="81"/>
      <c r="K553" s="81"/>
      <c r="L553" s="81"/>
      <c r="M553" s="81"/>
    </row>
    <row r="554" spans="1:13" ht="19.149999999999999" customHeight="1">
      <c r="A554" s="78"/>
      <c r="B554" s="78"/>
      <c r="C554" s="79"/>
      <c r="D554" s="78"/>
      <c r="E554" s="80"/>
      <c r="F554" s="80"/>
      <c r="G554" s="81"/>
      <c r="H554" s="81"/>
      <c r="I554" s="81"/>
      <c r="J554" s="81"/>
      <c r="K554" s="81"/>
      <c r="L554" s="81"/>
      <c r="M554" s="81"/>
    </row>
    <row r="555" spans="1:13" ht="19.149999999999999" customHeight="1">
      <c r="A555" s="78"/>
      <c r="B555" s="78"/>
      <c r="C555" s="79"/>
      <c r="D555" s="78"/>
      <c r="E555" s="80"/>
      <c r="F555" s="80"/>
      <c r="G555" s="81"/>
      <c r="H555" s="81"/>
      <c r="I555" s="81"/>
      <c r="J555" s="81"/>
      <c r="K555" s="81"/>
      <c r="L555" s="81"/>
      <c r="M555" s="81"/>
    </row>
    <row r="556" spans="1:13" ht="19.149999999999999" customHeight="1">
      <c r="A556" s="78"/>
      <c r="B556" s="78"/>
      <c r="C556" s="79"/>
      <c r="D556" s="78"/>
      <c r="E556" s="80"/>
      <c r="F556" s="80"/>
      <c r="G556" s="81"/>
      <c r="H556" s="81"/>
      <c r="I556" s="81"/>
      <c r="J556" s="81"/>
      <c r="K556" s="81"/>
      <c r="L556" s="81"/>
      <c r="M556" s="81"/>
    </row>
    <row r="557" spans="1:13" ht="19.149999999999999" customHeight="1">
      <c r="A557" s="78"/>
      <c r="B557" s="78"/>
      <c r="C557" s="79"/>
      <c r="D557" s="78"/>
      <c r="E557" s="80"/>
      <c r="F557" s="80"/>
      <c r="G557" s="81"/>
      <c r="H557" s="81"/>
      <c r="I557" s="81"/>
      <c r="J557" s="81"/>
      <c r="K557" s="81"/>
      <c r="L557" s="81"/>
      <c r="M557" s="81"/>
    </row>
    <row r="558" spans="1:13" ht="19.149999999999999" customHeight="1">
      <c r="A558" s="78"/>
      <c r="B558" s="78"/>
      <c r="C558" s="79"/>
      <c r="D558" s="78"/>
      <c r="E558" s="80"/>
      <c r="F558" s="80"/>
      <c r="G558" s="81"/>
      <c r="H558" s="81"/>
      <c r="I558" s="81"/>
      <c r="J558" s="81"/>
      <c r="K558" s="81"/>
      <c r="L558" s="81"/>
      <c r="M558" s="81"/>
    </row>
    <row r="559" spans="1:13" ht="19.149999999999999" customHeight="1">
      <c r="A559" s="78"/>
      <c r="B559" s="78"/>
      <c r="C559" s="79"/>
      <c r="D559" s="78"/>
      <c r="E559" s="80"/>
      <c r="F559" s="80"/>
      <c r="G559" s="81"/>
      <c r="H559" s="81"/>
      <c r="I559" s="81"/>
      <c r="J559" s="81"/>
      <c r="K559" s="81"/>
      <c r="L559" s="81"/>
      <c r="M559" s="81"/>
    </row>
    <row r="560" spans="1:13" ht="19.149999999999999" customHeight="1">
      <c r="A560" s="78"/>
      <c r="B560" s="78"/>
      <c r="C560" s="79"/>
      <c r="D560" s="78"/>
      <c r="E560" s="80"/>
      <c r="F560" s="80"/>
      <c r="G560" s="81"/>
      <c r="H560" s="81"/>
      <c r="I560" s="81"/>
      <c r="J560" s="81"/>
      <c r="K560" s="81"/>
      <c r="L560" s="81"/>
      <c r="M560" s="81"/>
    </row>
    <row r="561" spans="1:13" ht="19.149999999999999" customHeight="1">
      <c r="A561" s="78"/>
      <c r="B561" s="78"/>
      <c r="C561" s="79"/>
      <c r="D561" s="78"/>
      <c r="E561" s="80"/>
      <c r="F561" s="80"/>
      <c r="G561" s="81"/>
      <c r="H561" s="81"/>
      <c r="I561" s="81"/>
      <c r="J561" s="81"/>
      <c r="K561" s="81"/>
      <c r="L561" s="81"/>
      <c r="M561" s="81"/>
    </row>
    <row r="562" spans="1:13" ht="19.149999999999999" customHeight="1">
      <c r="A562" s="78"/>
      <c r="B562" s="78"/>
      <c r="C562" s="79"/>
      <c r="D562" s="78"/>
      <c r="E562" s="80"/>
      <c r="F562" s="80"/>
      <c r="G562" s="81"/>
      <c r="H562" s="81"/>
      <c r="I562" s="81"/>
      <c r="J562" s="81"/>
      <c r="K562" s="81"/>
      <c r="L562" s="81"/>
      <c r="M562" s="81"/>
    </row>
    <row r="563" spans="1:13" ht="19.149999999999999" customHeight="1">
      <c r="A563" s="78"/>
      <c r="B563" s="78"/>
      <c r="C563" s="79"/>
      <c r="D563" s="78"/>
      <c r="E563" s="80"/>
      <c r="F563" s="80"/>
      <c r="G563" s="81"/>
      <c r="H563" s="81"/>
      <c r="I563" s="81"/>
      <c r="J563" s="81"/>
      <c r="K563" s="81"/>
      <c r="L563" s="81"/>
      <c r="M563" s="81"/>
    </row>
    <row r="564" spans="1:13" ht="19.149999999999999" customHeight="1">
      <c r="A564" s="78"/>
      <c r="B564" s="78"/>
      <c r="C564" s="79"/>
      <c r="D564" s="78"/>
      <c r="E564" s="80"/>
      <c r="F564" s="80"/>
      <c r="G564" s="81"/>
      <c r="H564" s="81"/>
      <c r="I564" s="81"/>
      <c r="J564" s="81"/>
      <c r="K564" s="81"/>
      <c r="L564" s="81"/>
      <c r="M564" s="81"/>
    </row>
    <row r="565" spans="1:13" ht="19.149999999999999" customHeight="1">
      <c r="A565" s="78"/>
      <c r="B565" s="78"/>
      <c r="C565" s="79"/>
      <c r="D565" s="78"/>
      <c r="E565" s="80"/>
      <c r="F565" s="80"/>
      <c r="G565" s="81"/>
      <c r="H565" s="81"/>
      <c r="I565" s="81"/>
      <c r="J565" s="81"/>
      <c r="K565" s="81"/>
      <c r="L565" s="81"/>
      <c r="M565" s="81"/>
    </row>
    <row r="566" spans="1:13" ht="19.149999999999999" customHeight="1">
      <c r="A566" s="78"/>
      <c r="B566" s="78"/>
      <c r="C566" s="79"/>
      <c r="D566" s="78"/>
      <c r="E566" s="80"/>
      <c r="F566" s="80"/>
      <c r="G566" s="81"/>
      <c r="H566" s="81"/>
      <c r="I566" s="81"/>
      <c r="J566" s="81"/>
      <c r="K566" s="81"/>
      <c r="L566" s="81"/>
      <c r="M566" s="81"/>
    </row>
    <row r="567" spans="1:13" ht="19.149999999999999" customHeight="1">
      <c r="A567" s="78"/>
      <c r="B567" s="78"/>
      <c r="C567" s="79"/>
      <c r="D567" s="78"/>
      <c r="E567" s="80"/>
      <c r="F567" s="80"/>
      <c r="G567" s="81"/>
      <c r="H567" s="81"/>
      <c r="I567" s="81"/>
      <c r="J567" s="81"/>
      <c r="K567" s="81"/>
      <c r="L567" s="81"/>
      <c r="M567" s="81"/>
    </row>
    <row r="568" spans="1:13" ht="19.149999999999999" customHeight="1">
      <c r="A568" s="78"/>
      <c r="B568" s="78"/>
      <c r="C568" s="79"/>
      <c r="D568" s="78"/>
      <c r="E568" s="80"/>
      <c r="F568" s="80"/>
      <c r="G568" s="81"/>
      <c r="H568" s="81"/>
      <c r="I568" s="81"/>
      <c r="J568" s="81"/>
      <c r="K568" s="81"/>
      <c r="L568" s="81"/>
      <c r="M568" s="81"/>
    </row>
    <row r="569" spans="1:13" ht="19.149999999999999" customHeight="1">
      <c r="A569" s="78"/>
      <c r="B569" s="78"/>
      <c r="C569" s="79"/>
      <c r="D569" s="78"/>
      <c r="E569" s="80"/>
      <c r="F569" s="80"/>
      <c r="G569" s="81"/>
      <c r="H569" s="81"/>
      <c r="I569" s="81"/>
      <c r="J569" s="81"/>
      <c r="K569" s="81"/>
      <c r="L569" s="81"/>
      <c r="M569" s="81"/>
    </row>
    <row r="570" spans="1:13" ht="19.149999999999999" customHeight="1">
      <c r="A570" s="78"/>
      <c r="B570" s="78"/>
      <c r="C570" s="79"/>
      <c r="D570" s="78"/>
      <c r="E570" s="80"/>
      <c r="F570" s="80"/>
      <c r="G570" s="81"/>
      <c r="H570" s="81"/>
      <c r="I570" s="81"/>
      <c r="J570" s="81"/>
      <c r="K570" s="81"/>
      <c r="L570" s="81"/>
      <c r="M570" s="81"/>
    </row>
    <row r="571" spans="1:13" ht="19.149999999999999" customHeight="1">
      <c r="A571" s="78"/>
      <c r="B571" s="78"/>
      <c r="C571" s="79"/>
      <c r="D571" s="78"/>
      <c r="E571" s="80"/>
      <c r="F571" s="80"/>
      <c r="G571" s="81"/>
      <c r="H571" s="81"/>
      <c r="I571" s="81"/>
      <c r="J571" s="81"/>
      <c r="K571" s="81"/>
      <c r="L571" s="81"/>
      <c r="M571" s="81"/>
    </row>
    <row r="572" spans="1:13" ht="19.149999999999999" customHeight="1">
      <c r="A572" s="78"/>
      <c r="B572" s="78"/>
      <c r="C572" s="79"/>
      <c r="D572" s="78"/>
      <c r="E572" s="80"/>
      <c r="F572" s="80"/>
      <c r="G572" s="81"/>
      <c r="H572" s="81"/>
      <c r="I572" s="81"/>
      <c r="J572" s="81"/>
      <c r="K572" s="81"/>
      <c r="L572" s="81"/>
      <c r="M572" s="81"/>
    </row>
    <row r="573" spans="1:13" ht="19.149999999999999" customHeight="1">
      <c r="A573" s="78"/>
      <c r="B573" s="78"/>
      <c r="C573" s="79"/>
      <c r="D573" s="78"/>
      <c r="E573" s="80"/>
      <c r="F573" s="80"/>
      <c r="G573" s="81"/>
      <c r="H573" s="81"/>
      <c r="I573" s="81"/>
      <c r="J573" s="81"/>
      <c r="K573" s="81"/>
      <c r="L573" s="81"/>
      <c r="M573" s="81"/>
    </row>
    <row r="574" spans="1:13" ht="19.149999999999999" customHeight="1">
      <c r="A574" s="78"/>
      <c r="B574" s="78"/>
      <c r="C574" s="79"/>
      <c r="D574" s="78"/>
      <c r="E574" s="80"/>
      <c r="F574" s="80"/>
      <c r="G574" s="81"/>
      <c r="H574" s="81"/>
      <c r="I574" s="81"/>
      <c r="J574" s="81"/>
      <c r="K574" s="81"/>
      <c r="L574" s="81"/>
      <c r="M574" s="81"/>
    </row>
    <row r="575" spans="1:13" ht="19.149999999999999" customHeight="1">
      <c r="A575" s="78"/>
      <c r="B575" s="78"/>
      <c r="C575" s="79"/>
      <c r="D575" s="78"/>
      <c r="E575" s="80"/>
      <c r="F575" s="80"/>
      <c r="G575" s="81"/>
      <c r="H575" s="81"/>
      <c r="I575" s="81"/>
      <c r="J575" s="81"/>
      <c r="K575" s="81"/>
      <c r="L575" s="81"/>
      <c r="M575" s="81"/>
    </row>
    <row r="576" spans="1:13" ht="19.149999999999999" customHeight="1">
      <c r="A576" s="78"/>
      <c r="B576" s="78"/>
      <c r="C576" s="79"/>
      <c r="D576" s="78"/>
      <c r="E576" s="80"/>
      <c r="F576" s="80"/>
      <c r="G576" s="81"/>
      <c r="H576" s="81"/>
      <c r="I576" s="81"/>
      <c r="J576" s="81"/>
      <c r="K576" s="81"/>
      <c r="L576" s="81"/>
      <c r="M576" s="81"/>
    </row>
    <row r="577" spans="1:13" ht="19.149999999999999" customHeight="1">
      <c r="A577" s="78"/>
      <c r="B577" s="78"/>
      <c r="C577" s="79"/>
      <c r="D577" s="78"/>
      <c r="E577" s="80"/>
      <c r="F577" s="80"/>
      <c r="G577" s="81"/>
      <c r="H577" s="81"/>
      <c r="I577" s="81"/>
      <c r="J577" s="81"/>
      <c r="K577" s="81"/>
      <c r="L577" s="81"/>
      <c r="M577" s="81"/>
    </row>
    <row r="578" spans="1:13" ht="19.149999999999999" customHeight="1">
      <c r="A578" s="78"/>
      <c r="B578" s="78"/>
      <c r="C578" s="79"/>
      <c r="D578" s="78"/>
      <c r="E578" s="80"/>
      <c r="F578" s="80"/>
      <c r="G578" s="81"/>
      <c r="H578" s="81"/>
      <c r="I578" s="81"/>
      <c r="J578" s="81"/>
      <c r="K578" s="81"/>
      <c r="L578" s="81"/>
      <c r="M578" s="81"/>
    </row>
    <row r="579" spans="1:13" ht="19.149999999999999" customHeight="1">
      <c r="A579" s="78"/>
      <c r="B579" s="78"/>
      <c r="C579" s="79"/>
      <c r="D579" s="78"/>
      <c r="E579" s="80"/>
      <c r="F579" s="80"/>
      <c r="G579" s="81"/>
      <c r="H579" s="81"/>
      <c r="I579" s="81"/>
      <c r="J579" s="81"/>
      <c r="K579" s="81"/>
      <c r="L579" s="81"/>
      <c r="M579" s="81"/>
    </row>
    <row r="580" spans="1:13" ht="19.149999999999999" customHeight="1">
      <c r="A580" s="78"/>
      <c r="B580" s="78"/>
      <c r="C580" s="79"/>
      <c r="D580" s="78"/>
      <c r="E580" s="80"/>
      <c r="F580" s="80"/>
      <c r="G580" s="81"/>
      <c r="H580" s="81"/>
      <c r="I580" s="81"/>
      <c r="J580" s="81"/>
      <c r="K580" s="81"/>
      <c r="L580" s="81"/>
      <c r="M580" s="81"/>
    </row>
    <row r="581" spans="1:13" ht="19.149999999999999" customHeight="1">
      <c r="A581" s="78"/>
      <c r="B581" s="78"/>
      <c r="C581" s="79"/>
      <c r="D581" s="78"/>
      <c r="E581" s="80"/>
      <c r="F581" s="80"/>
      <c r="G581" s="81"/>
      <c r="H581" s="81"/>
      <c r="I581" s="81"/>
      <c r="J581" s="81"/>
      <c r="K581" s="81"/>
      <c r="L581" s="81"/>
      <c r="M581" s="81"/>
    </row>
    <row r="582" spans="1:13" ht="19.149999999999999" customHeight="1">
      <c r="A582" s="78"/>
      <c r="B582" s="78"/>
      <c r="C582" s="79"/>
      <c r="D582" s="78"/>
      <c r="E582" s="80"/>
      <c r="F582" s="80"/>
      <c r="G582" s="81"/>
      <c r="H582" s="81"/>
      <c r="I582" s="81"/>
      <c r="J582" s="81"/>
      <c r="K582" s="81"/>
      <c r="L582" s="81"/>
      <c r="M582" s="81"/>
    </row>
    <row r="583" spans="1:13" ht="19.149999999999999" customHeight="1">
      <c r="A583" s="78"/>
      <c r="B583" s="78"/>
      <c r="C583" s="79"/>
      <c r="D583" s="78"/>
      <c r="E583" s="80"/>
      <c r="F583" s="80"/>
      <c r="G583" s="81"/>
      <c r="H583" s="81"/>
      <c r="I583" s="81"/>
      <c r="J583" s="81"/>
      <c r="K583" s="81"/>
      <c r="L583" s="81"/>
      <c r="M583" s="81"/>
    </row>
    <row r="584" spans="1:13" ht="19.149999999999999" customHeight="1">
      <c r="A584" s="78"/>
      <c r="B584" s="78"/>
      <c r="C584" s="79"/>
      <c r="D584" s="78"/>
      <c r="E584" s="80"/>
      <c r="F584" s="80"/>
      <c r="G584" s="81"/>
      <c r="H584" s="81"/>
      <c r="I584" s="81"/>
      <c r="J584" s="81"/>
      <c r="K584" s="81"/>
      <c r="L584" s="81"/>
      <c r="M584" s="81"/>
    </row>
    <row r="585" spans="1:13" ht="19.149999999999999" customHeight="1">
      <c r="A585" s="78"/>
      <c r="B585" s="78"/>
      <c r="C585" s="79"/>
      <c r="D585" s="78"/>
      <c r="E585" s="80"/>
      <c r="F585" s="80"/>
      <c r="G585" s="81"/>
      <c r="H585" s="81"/>
      <c r="I585" s="81"/>
      <c r="J585" s="81"/>
      <c r="K585" s="81"/>
      <c r="L585" s="81"/>
      <c r="M585" s="81"/>
    </row>
    <row r="586" spans="1:13" ht="19.149999999999999" customHeight="1">
      <c r="A586" s="78"/>
      <c r="B586" s="78"/>
      <c r="C586" s="79"/>
      <c r="D586" s="78"/>
      <c r="E586" s="80"/>
      <c r="F586" s="80"/>
      <c r="G586" s="81"/>
      <c r="H586" s="81"/>
      <c r="I586" s="81"/>
      <c r="J586" s="81"/>
      <c r="K586" s="81"/>
      <c r="L586" s="81"/>
      <c r="M586" s="81"/>
    </row>
    <row r="587" spans="1:13" ht="19.149999999999999" customHeight="1">
      <c r="A587" s="78"/>
      <c r="B587" s="78"/>
      <c r="C587" s="79"/>
      <c r="D587" s="78"/>
      <c r="E587" s="80"/>
      <c r="F587" s="80"/>
      <c r="G587" s="81"/>
      <c r="H587" s="81"/>
      <c r="I587" s="81"/>
      <c r="J587" s="81"/>
      <c r="K587" s="81"/>
      <c r="L587" s="81"/>
      <c r="M587" s="81"/>
    </row>
    <row r="588" spans="1:13" ht="19.149999999999999" customHeight="1">
      <c r="A588" s="78"/>
      <c r="B588" s="78"/>
      <c r="C588" s="79"/>
      <c r="D588" s="78"/>
      <c r="E588" s="80"/>
      <c r="F588" s="80"/>
      <c r="G588" s="81"/>
      <c r="H588" s="81"/>
      <c r="I588" s="81"/>
      <c r="J588" s="81"/>
      <c r="K588" s="81"/>
      <c r="L588" s="81"/>
      <c r="M588" s="81"/>
    </row>
    <row r="589" spans="1:13" ht="19.149999999999999" customHeight="1">
      <c r="A589" s="78"/>
      <c r="B589" s="78"/>
      <c r="C589" s="79"/>
      <c r="D589" s="78"/>
      <c r="E589" s="80"/>
      <c r="F589" s="80"/>
      <c r="G589" s="81"/>
      <c r="H589" s="81"/>
      <c r="I589" s="81"/>
      <c r="J589" s="81"/>
      <c r="K589" s="81"/>
      <c r="L589" s="81"/>
      <c r="M589" s="81"/>
    </row>
    <row r="590" spans="1:13" ht="19.149999999999999" customHeight="1">
      <c r="A590" s="78"/>
      <c r="B590" s="78"/>
      <c r="C590" s="79"/>
      <c r="D590" s="78"/>
      <c r="E590" s="80"/>
      <c r="F590" s="80"/>
      <c r="G590" s="81"/>
      <c r="H590" s="81"/>
      <c r="I590" s="81"/>
      <c r="J590" s="81"/>
      <c r="K590" s="81"/>
      <c r="L590" s="81"/>
      <c r="M590" s="81"/>
    </row>
    <row r="591" spans="1:13" ht="19.149999999999999" customHeight="1">
      <c r="A591" s="78"/>
      <c r="B591" s="78"/>
      <c r="C591" s="79"/>
      <c r="D591" s="78"/>
      <c r="E591" s="80"/>
      <c r="F591" s="80"/>
      <c r="G591" s="81"/>
      <c r="H591" s="81"/>
      <c r="I591" s="81"/>
      <c r="J591" s="81"/>
      <c r="K591" s="81"/>
      <c r="L591" s="81"/>
      <c r="M591" s="81"/>
    </row>
    <row r="592" spans="1:13" ht="19.149999999999999" customHeight="1">
      <c r="A592" s="78"/>
      <c r="B592" s="78"/>
      <c r="C592" s="79"/>
      <c r="D592" s="78"/>
      <c r="E592" s="80"/>
      <c r="F592" s="80"/>
      <c r="G592" s="81"/>
      <c r="H592" s="81"/>
      <c r="I592" s="81"/>
      <c r="J592" s="81"/>
      <c r="K592" s="81"/>
      <c r="L592" s="81"/>
      <c r="M592" s="81"/>
    </row>
    <row r="593" spans="1:13" ht="19.149999999999999" customHeight="1">
      <c r="A593" s="78"/>
      <c r="B593" s="78"/>
      <c r="C593" s="79"/>
      <c r="D593" s="78"/>
      <c r="E593" s="80"/>
      <c r="F593" s="80"/>
      <c r="G593" s="81"/>
      <c r="H593" s="81"/>
      <c r="I593" s="81"/>
      <c r="J593" s="81"/>
      <c r="K593" s="81"/>
      <c r="L593" s="81"/>
      <c r="M593" s="81"/>
    </row>
    <row r="594" spans="1:13" ht="19.149999999999999" customHeight="1">
      <c r="A594" s="78"/>
      <c r="B594" s="78"/>
      <c r="C594" s="79"/>
      <c r="D594" s="78"/>
      <c r="E594" s="80"/>
      <c r="F594" s="80"/>
      <c r="G594" s="81"/>
      <c r="H594" s="81"/>
      <c r="I594" s="81"/>
      <c r="J594" s="81"/>
      <c r="K594" s="81"/>
      <c r="L594" s="81"/>
      <c r="M594" s="81"/>
    </row>
    <row r="595" spans="1:13" ht="19.149999999999999" customHeight="1">
      <c r="A595" s="78"/>
      <c r="B595" s="78"/>
      <c r="C595" s="79"/>
      <c r="D595" s="78"/>
      <c r="E595" s="80"/>
      <c r="F595" s="80"/>
      <c r="G595" s="81"/>
      <c r="H595" s="81"/>
      <c r="I595" s="81"/>
      <c r="J595" s="81"/>
      <c r="K595" s="81"/>
      <c r="L595" s="81"/>
      <c r="M595" s="81"/>
    </row>
    <row r="596" spans="1:13" ht="19.149999999999999" customHeight="1">
      <c r="A596" s="78"/>
      <c r="B596" s="78"/>
      <c r="C596" s="79"/>
      <c r="D596" s="78"/>
      <c r="E596" s="80"/>
      <c r="F596" s="80"/>
      <c r="G596" s="81"/>
      <c r="H596" s="81"/>
      <c r="I596" s="81"/>
      <c r="J596" s="81"/>
      <c r="K596" s="81"/>
      <c r="L596" s="81"/>
      <c r="M596" s="81"/>
    </row>
    <row r="597" spans="1:13" ht="19.149999999999999" customHeight="1">
      <c r="A597" s="78"/>
      <c r="B597" s="78"/>
      <c r="C597" s="79"/>
      <c r="D597" s="78"/>
      <c r="E597" s="80"/>
      <c r="F597" s="80"/>
      <c r="G597" s="81"/>
      <c r="H597" s="81"/>
      <c r="I597" s="81"/>
      <c r="J597" s="81"/>
      <c r="K597" s="81"/>
      <c r="L597" s="81"/>
      <c r="M597" s="81"/>
    </row>
    <row r="598" spans="1:13" ht="19.149999999999999" customHeight="1">
      <c r="A598" s="78"/>
      <c r="B598" s="78"/>
      <c r="C598" s="79"/>
      <c r="D598" s="78"/>
      <c r="E598" s="80"/>
      <c r="F598" s="80"/>
      <c r="G598" s="81"/>
      <c r="H598" s="81"/>
      <c r="I598" s="81"/>
      <c r="J598" s="81"/>
      <c r="K598" s="81"/>
      <c r="L598" s="81"/>
      <c r="M598" s="81"/>
    </row>
    <row r="599" spans="1:13" ht="19.149999999999999" customHeight="1">
      <c r="A599" s="78"/>
      <c r="B599" s="78"/>
      <c r="C599" s="79"/>
      <c r="D599" s="78"/>
      <c r="E599" s="80"/>
      <c r="F599" s="80"/>
      <c r="G599" s="81"/>
      <c r="H599" s="81"/>
      <c r="I599" s="81"/>
      <c r="J599" s="81"/>
      <c r="K599" s="81"/>
      <c r="L599" s="81"/>
      <c r="M599" s="81"/>
    </row>
    <row r="600" spans="1:13" ht="19.149999999999999" customHeight="1">
      <c r="A600" s="78"/>
      <c r="B600" s="78"/>
      <c r="C600" s="79"/>
      <c r="D600" s="78"/>
      <c r="E600" s="80"/>
      <c r="F600" s="80"/>
      <c r="G600" s="81"/>
      <c r="H600" s="81"/>
      <c r="I600" s="81"/>
      <c r="J600" s="81"/>
      <c r="K600" s="81"/>
      <c r="L600" s="81"/>
      <c r="M600" s="81"/>
    </row>
    <row r="601" spans="1:13" ht="19.149999999999999" customHeight="1">
      <c r="A601" s="78"/>
      <c r="B601" s="78"/>
      <c r="C601" s="79"/>
      <c r="D601" s="78"/>
      <c r="E601" s="80"/>
      <c r="F601" s="80"/>
      <c r="G601" s="81"/>
      <c r="H601" s="81"/>
      <c r="I601" s="81"/>
      <c r="J601" s="81"/>
      <c r="K601" s="81"/>
      <c r="L601" s="81"/>
      <c r="M601" s="81"/>
    </row>
    <row r="602" spans="1:13" ht="19.149999999999999" customHeight="1">
      <c r="A602" s="78"/>
      <c r="B602" s="78"/>
      <c r="C602" s="79"/>
      <c r="D602" s="78"/>
      <c r="E602" s="80"/>
      <c r="F602" s="80"/>
      <c r="G602" s="81"/>
      <c r="H602" s="81"/>
      <c r="I602" s="81"/>
      <c r="J602" s="81"/>
      <c r="K602" s="81"/>
      <c r="L602" s="81"/>
      <c r="M602" s="81"/>
    </row>
    <row r="603" spans="1:13" ht="19.149999999999999" customHeight="1">
      <c r="A603" s="78"/>
      <c r="B603" s="78"/>
      <c r="C603" s="79"/>
      <c r="D603" s="78"/>
      <c r="E603" s="80"/>
      <c r="F603" s="80"/>
      <c r="G603" s="81"/>
      <c r="H603" s="81"/>
      <c r="I603" s="81"/>
      <c r="J603" s="81"/>
      <c r="K603" s="81"/>
      <c r="L603" s="81"/>
      <c r="M603" s="81"/>
    </row>
    <row r="604" spans="1:13" ht="19.149999999999999" customHeight="1">
      <c r="A604" s="78"/>
      <c r="B604" s="78"/>
      <c r="C604" s="79"/>
      <c r="D604" s="78"/>
      <c r="E604" s="80"/>
      <c r="F604" s="80"/>
      <c r="G604" s="81"/>
      <c r="H604" s="81"/>
      <c r="I604" s="81"/>
      <c r="J604" s="81"/>
      <c r="K604" s="81"/>
      <c r="L604" s="81"/>
      <c r="M604" s="81"/>
    </row>
    <row r="605" spans="1:13" ht="19.149999999999999" customHeight="1">
      <c r="A605" s="78"/>
      <c r="B605" s="78"/>
      <c r="C605" s="79"/>
      <c r="D605" s="78"/>
      <c r="E605" s="80"/>
      <c r="F605" s="80"/>
      <c r="G605" s="81"/>
      <c r="H605" s="81"/>
      <c r="I605" s="81"/>
      <c r="J605" s="81"/>
      <c r="K605" s="81"/>
      <c r="L605" s="81"/>
      <c r="M605" s="81"/>
    </row>
    <row r="606" spans="1:13" ht="19.149999999999999" customHeight="1">
      <c r="A606" s="78"/>
      <c r="B606" s="78"/>
      <c r="C606" s="79"/>
      <c r="D606" s="78"/>
      <c r="E606" s="80"/>
      <c r="F606" s="80"/>
      <c r="G606" s="81"/>
      <c r="H606" s="81"/>
      <c r="I606" s="81"/>
      <c r="J606" s="81"/>
      <c r="K606" s="81"/>
      <c r="L606" s="81"/>
      <c r="M606" s="81"/>
    </row>
    <row r="607" spans="1:13" ht="19.149999999999999" customHeight="1">
      <c r="A607" s="78"/>
      <c r="B607" s="78"/>
      <c r="C607" s="79"/>
      <c r="D607" s="78"/>
      <c r="E607" s="80"/>
      <c r="F607" s="80"/>
      <c r="G607" s="81"/>
      <c r="H607" s="81"/>
      <c r="I607" s="81"/>
      <c r="J607" s="81"/>
      <c r="K607" s="81"/>
      <c r="L607" s="81"/>
      <c r="M607" s="81"/>
    </row>
    <row r="608" spans="1:13" ht="19.149999999999999" customHeight="1">
      <c r="A608" s="78"/>
      <c r="B608" s="78"/>
      <c r="C608" s="79"/>
      <c r="D608" s="78"/>
      <c r="E608" s="80"/>
      <c r="F608" s="80"/>
      <c r="G608" s="81"/>
      <c r="H608" s="81"/>
      <c r="I608" s="81"/>
      <c r="J608" s="81"/>
      <c r="K608" s="81"/>
      <c r="L608" s="81"/>
      <c r="M608" s="81"/>
    </row>
    <row r="609" spans="1:13" ht="19.149999999999999" customHeight="1">
      <c r="A609" s="78"/>
      <c r="B609" s="78"/>
      <c r="C609" s="79"/>
      <c r="D609" s="78"/>
      <c r="E609" s="80"/>
      <c r="F609" s="80"/>
      <c r="G609" s="81"/>
      <c r="H609" s="81"/>
      <c r="I609" s="81"/>
      <c r="J609" s="81"/>
      <c r="K609" s="81"/>
      <c r="L609" s="81"/>
      <c r="M609" s="81"/>
    </row>
    <row r="610" spans="1:13" ht="19.149999999999999" customHeight="1">
      <c r="A610" s="78"/>
      <c r="B610" s="78"/>
      <c r="C610" s="79"/>
      <c r="D610" s="78"/>
      <c r="E610" s="80"/>
      <c r="F610" s="80"/>
      <c r="G610" s="81"/>
      <c r="H610" s="81"/>
      <c r="I610" s="81"/>
      <c r="J610" s="81"/>
      <c r="K610" s="81"/>
      <c r="L610" s="81"/>
      <c r="M610" s="81"/>
    </row>
    <row r="611" spans="1:13" ht="19.149999999999999" customHeight="1">
      <c r="A611" s="78"/>
      <c r="B611" s="78"/>
      <c r="C611" s="79"/>
      <c r="D611" s="78"/>
      <c r="E611" s="80"/>
      <c r="F611" s="80"/>
      <c r="G611" s="81"/>
      <c r="H611" s="81"/>
      <c r="I611" s="81"/>
      <c r="J611" s="81"/>
      <c r="K611" s="81"/>
      <c r="L611" s="81"/>
      <c r="M611" s="81"/>
    </row>
    <row r="612" spans="1:13" ht="19.149999999999999" customHeight="1">
      <c r="A612" s="78"/>
      <c r="B612" s="78"/>
      <c r="C612" s="79"/>
      <c r="D612" s="78"/>
      <c r="E612" s="80"/>
      <c r="F612" s="80"/>
      <c r="G612" s="81"/>
      <c r="H612" s="81"/>
      <c r="I612" s="81"/>
      <c r="J612" s="81"/>
      <c r="K612" s="81"/>
      <c r="L612" s="81"/>
      <c r="M612" s="81"/>
    </row>
    <row r="613" spans="1:13" ht="19.149999999999999" customHeight="1">
      <c r="A613" s="78"/>
      <c r="B613" s="78"/>
      <c r="C613" s="79"/>
      <c r="D613" s="78"/>
      <c r="E613" s="80"/>
      <c r="F613" s="80"/>
      <c r="G613" s="81"/>
      <c r="H613" s="81"/>
      <c r="I613" s="81"/>
      <c r="J613" s="81"/>
      <c r="K613" s="81"/>
      <c r="L613" s="81"/>
      <c r="M613" s="81"/>
    </row>
    <row r="614" spans="1:13" ht="19.149999999999999" customHeight="1">
      <c r="A614" s="78"/>
      <c r="B614" s="78"/>
      <c r="C614" s="79"/>
      <c r="D614" s="78"/>
      <c r="E614" s="80"/>
      <c r="F614" s="80"/>
      <c r="G614" s="81"/>
      <c r="H614" s="81"/>
      <c r="I614" s="81"/>
      <c r="J614" s="81"/>
      <c r="K614" s="81"/>
      <c r="L614" s="81"/>
      <c r="M614" s="81"/>
    </row>
    <row r="615" spans="1:13" ht="19.149999999999999" customHeight="1">
      <c r="A615" s="78"/>
      <c r="B615" s="78"/>
      <c r="C615" s="79"/>
      <c r="D615" s="78"/>
      <c r="E615" s="80"/>
      <c r="F615" s="80"/>
      <c r="G615" s="81"/>
      <c r="H615" s="81"/>
      <c r="I615" s="81"/>
      <c r="J615" s="81"/>
      <c r="K615" s="81"/>
      <c r="L615" s="81"/>
      <c r="M615" s="81"/>
    </row>
    <row r="616" spans="1:13" ht="19.149999999999999" customHeight="1">
      <c r="A616" s="78"/>
      <c r="B616" s="78"/>
      <c r="C616" s="79"/>
      <c r="D616" s="78"/>
      <c r="E616" s="80"/>
      <c r="F616" s="80"/>
      <c r="G616" s="81"/>
      <c r="H616" s="81"/>
      <c r="I616" s="81"/>
      <c r="J616" s="81"/>
      <c r="K616" s="81"/>
      <c r="L616" s="81"/>
      <c r="M616" s="81"/>
    </row>
    <row r="617" spans="1:13" ht="19.149999999999999" customHeight="1">
      <c r="A617" s="78"/>
      <c r="B617" s="78"/>
      <c r="C617" s="79"/>
      <c r="D617" s="78"/>
      <c r="E617" s="80"/>
      <c r="F617" s="80"/>
      <c r="G617" s="81"/>
      <c r="H617" s="81"/>
      <c r="I617" s="81"/>
      <c r="J617" s="81"/>
      <c r="K617" s="81"/>
      <c r="L617" s="81"/>
      <c r="M617" s="81"/>
    </row>
    <row r="618" spans="1:13" ht="19.149999999999999" customHeight="1">
      <c r="A618" s="78"/>
      <c r="B618" s="78"/>
      <c r="C618" s="79"/>
      <c r="D618" s="78"/>
      <c r="E618" s="80"/>
      <c r="F618" s="80"/>
      <c r="G618" s="81"/>
      <c r="H618" s="81"/>
      <c r="I618" s="81"/>
      <c r="J618" s="81"/>
      <c r="K618" s="81"/>
      <c r="L618" s="81"/>
      <c r="M618" s="81"/>
    </row>
    <row r="619" spans="1:13" ht="19.149999999999999" customHeight="1">
      <c r="A619" s="78"/>
      <c r="B619" s="78"/>
      <c r="C619" s="79"/>
      <c r="D619" s="78"/>
      <c r="E619" s="80"/>
      <c r="F619" s="80"/>
      <c r="G619" s="81"/>
      <c r="H619" s="81"/>
      <c r="I619" s="81"/>
      <c r="J619" s="81"/>
      <c r="K619" s="81"/>
      <c r="L619" s="81"/>
      <c r="M619" s="81"/>
    </row>
    <row r="620" spans="1:13" ht="19.149999999999999" customHeight="1">
      <c r="A620" s="78"/>
      <c r="B620" s="78"/>
      <c r="C620" s="79"/>
      <c r="D620" s="78"/>
      <c r="E620" s="80"/>
      <c r="F620" s="80"/>
      <c r="G620" s="81"/>
      <c r="H620" s="81"/>
      <c r="I620" s="81"/>
      <c r="J620" s="81"/>
      <c r="K620" s="81"/>
      <c r="L620" s="81"/>
      <c r="M620" s="81"/>
    </row>
    <row r="621" spans="1:13" ht="19.149999999999999" customHeight="1">
      <c r="A621" s="78"/>
      <c r="B621" s="78"/>
      <c r="C621" s="79"/>
      <c r="D621" s="78"/>
      <c r="E621" s="80"/>
      <c r="F621" s="80"/>
      <c r="G621" s="81"/>
      <c r="H621" s="81"/>
      <c r="I621" s="81"/>
      <c r="J621" s="81"/>
      <c r="K621" s="81"/>
      <c r="L621" s="81"/>
      <c r="M621" s="81"/>
    </row>
    <row r="622" spans="1:13" ht="19.149999999999999" customHeight="1">
      <c r="A622" s="78"/>
      <c r="B622" s="78"/>
      <c r="C622" s="79"/>
      <c r="D622" s="78"/>
      <c r="E622" s="80"/>
      <c r="F622" s="80"/>
      <c r="G622" s="81"/>
      <c r="H622" s="81"/>
      <c r="I622" s="81"/>
      <c r="J622" s="81"/>
      <c r="K622" s="81"/>
      <c r="L622" s="81"/>
      <c r="M622" s="81"/>
    </row>
    <row r="623" spans="1:13" ht="19.149999999999999" customHeight="1">
      <c r="A623" s="78"/>
      <c r="B623" s="78"/>
      <c r="C623" s="79"/>
      <c r="D623" s="78"/>
      <c r="E623" s="80"/>
      <c r="F623" s="80"/>
      <c r="G623" s="81"/>
      <c r="H623" s="81"/>
      <c r="I623" s="81"/>
      <c r="J623" s="81"/>
      <c r="K623" s="81"/>
      <c r="L623" s="81"/>
      <c r="M623" s="81"/>
    </row>
    <row r="624" spans="1:13" ht="19.149999999999999" customHeight="1">
      <c r="A624" s="78"/>
      <c r="B624" s="78"/>
      <c r="C624" s="79"/>
      <c r="D624" s="78"/>
      <c r="E624" s="80"/>
      <c r="F624" s="80"/>
      <c r="G624" s="81"/>
      <c r="H624" s="81"/>
      <c r="I624" s="81"/>
      <c r="J624" s="81"/>
      <c r="K624" s="81"/>
      <c r="L624" s="81"/>
      <c r="M624" s="81"/>
    </row>
    <row r="625" spans="1:13" ht="19.149999999999999" customHeight="1">
      <c r="A625" s="78"/>
      <c r="B625" s="78"/>
      <c r="C625" s="79"/>
      <c r="D625" s="78"/>
      <c r="E625" s="80"/>
      <c r="F625" s="80"/>
      <c r="G625" s="81"/>
      <c r="H625" s="81"/>
      <c r="I625" s="81"/>
      <c r="J625" s="81"/>
      <c r="K625" s="81"/>
      <c r="L625" s="81"/>
      <c r="M625" s="81"/>
    </row>
    <row r="626" spans="1:13" ht="19.149999999999999" customHeight="1">
      <c r="A626" s="78"/>
      <c r="B626" s="78"/>
      <c r="C626" s="79"/>
      <c r="D626" s="78"/>
      <c r="E626" s="80"/>
      <c r="F626" s="80"/>
      <c r="G626" s="81"/>
      <c r="H626" s="81"/>
      <c r="I626" s="81"/>
      <c r="J626" s="81"/>
      <c r="K626" s="81"/>
      <c r="L626" s="81"/>
      <c r="M626" s="81"/>
    </row>
    <row r="627" spans="1:13" ht="19.149999999999999" customHeight="1">
      <c r="A627" s="78"/>
      <c r="B627" s="78"/>
      <c r="C627" s="79"/>
      <c r="D627" s="78"/>
      <c r="E627" s="80"/>
      <c r="F627" s="80"/>
      <c r="G627" s="81"/>
      <c r="H627" s="81"/>
      <c r="I627" s="81"/>
      <c r="J627" s="81"/>
      <c r="K627" s="81"/>
      <c r="L627" s="81"/>
      <c r="M627" s="81"/>
    </row>
    <row r="628" spans="1:13" ht="19.149999999999999" customHeight="1">
      <c r="A628" s="78"/>
      <c r="B628" s="78"/>
      <c r="C628" s="79"/>
      <c r="D628" s="78"/>
      <c r="E628" s="80"/>
      <c r="F628" s="80"/>
      <c r="G628" s="81"/>
      <c r="H628" s="81"/>
      <c r="I628" s="81"/>
      <c r="J628" s="81"/>
      <c r="K628" s="81"/>
      <c r="L628" s="81"/>
      <c r="M628" s="81"/>
    </row>
    <row r="629" spans="1:13" ht="19.149999999999999" customHeight="1">
      <c r="A629" s="78"/>
      <c r="B629" s="78"/>
      <c r="C629" s="79"/>
      <c r="D629" s="78"/>
      <c r="E629" s="80"/>
      <c r="F629" s="80"/>
      <c r="G629" s="81"/>
      <c r="H629" s="81"/>
      <c r="I629" s="81"/>
      <c r="J629" s="81"/>
      <c r="K629" s="81"/>
      <c r="L629" s="81"/>
      <c r="M629" s="81"/>
    </row>
    <row r="630" spans="1:13" ht="19.149999999999999" customHeight="1">
      <c r="A630" s="78"/>
      <c r="B630" s="78"/>
      <c r="C630" s="79"/>
      <c r="D630" s="78"/>
      <c r="E630" s="80"/>
      <c r="F630" s="80"/>
      <c r="G630" s="81"/>
      <c r="H630" s="81"/>
      <c r="I630" s="81"/>
      <c r="J630" s="81"/>
      <c r="K630" s="81"/>
      <c r="L630" s="81"/>
      <c r="M630" s="81"/>
    </row>
    <row r="631" spans="1:13" ht="19.149999999999999" customHeight="1">
      <c r="A631" s="78"/>
      <c r="B631" s="78"/>
      <c r="C631" s="79"/>
      <c r="D631" s="78"/>
      <c r="E631" s="80"/>
      <c r="F631" s="80"/>
      <c r="G631" s="81"/>
      <c r="H631" s="81"/>
      <c r="I631" s="81"/>
      <c r="J631" s="81"/>
      <c r="K631" s="81"/>
      <c r="L631" s="81"/>
      <c r="M631" s="81"/>
    </row>
    <row r="632" spans="1:13" ht="19.149999999999999" customHeight="1">
      <c r="A632" s="78"/>
      <c r="B632" s="78"/>
      <c r="C632" s="79"/>
      <c r="D632" s="78"/>
      <c r="E632" s="80"/>
      <c r="F632" s="80"/>
      <c r="G632" s="81"/>
      <c r="H632" s="81"/>
      <c r="I632" s="81"/>
      <c r="J632" s="81"/>
      <c r="K632" s="81"/>
      <c r="L632" s="81"/>
      <c r="M632" s="81"/>
    </row>
    <row r="633" spans="1:13" ht="19.149999999999999" customHeight="1">
      <c r="A633" s="78"/>
      <c r="B633" s="78"/>
      <c r="C633" s="79"/>
      <c r="D633" s="78"/>
      <c r="E633" s="80"/>
      <c r="F633" s="80"/>
      <c r="G633" s="81"/>
      <c r="H633" s="81"/>
      <c r="I633" s="81"/>
      <c r="J633" s="81"/>
      <c r="K633" s="81"/>
      <c r="L633" s="81"/>
      <c r="M633" s="81"/>
    </row>
    <row r="634" spans="1:13" ht="19.149999999999999" customHeight="1">
      <c r="A634" s="78"/>
      <c r="B634" s="78"/>
      <c r="C634" s="79"/>
      <c r="D634" s="78"/>
      <c r="E634" s="80"/>
      <c r="F634" s="80"/>
      <c r="G634" s="81"/>
      <c r="H634" s="81"/>
      <c r="I634" s="81"/>
      <c r="J634" s="81"/>
      <c r="K634" s="81"/>
      <c r="L634" s="81"/>
      <c r="M634" s="81"/>
    </row>
    <row r="635" spans="1:13" ht="19.149999999999999" customHeight="1">
      <c r="A635" s="78"/>
      <c r="B635" s="78"/>
      <c r="C635" s="79"/>
      <c r="D635" s="78"/>
      <c r="E635" s="80"/>
      <c r="F635" s="80"/>
      <c r="G635" s="81"/>
      <c r="H635" s="81"/>
      <c r="I635" s="81"/>
      <c r="J635" s="81"/>
      <c r="K635" s="81"/>
      <c r="L635" s="81"/>
      <c r="M635" s="81"/>
    </row>
    <row r="636" spans="1:13" ht="19.149999999999999" customHeight="1">
      <c r="A636" s="78"/>
      <c r="B636" s="78"/>
      <c r="C636" s="79"/>
      <c r="D636" s="78"/>
      <c r="E636" s="80"/>
      <c r="F636" s="80"/>
      <c r="G636" s="81"/>
      <c r="H636" s="81"/>
      <c r="I636" s="81"/>
      <c r="J636" s="81"/>
      <c r="K636" s="81"/>
      <c r="L636" s="81"/>
      <c r="M636" s="81"/>
    </row>
    <row r="637" spans="1:13" ht="19.149999999999999" customHeight="1">
      <c r="A637" s="78"/>
      <c r="B637" s="78"/>
      <c r="C637" s="79"/>
      <c r="D637" s="78"/>
      <c r="E637" s="80"/>
      <c r="F637" s="80"/>
      <c r="G637" s="81"/>
      <c r="H637" s="81"/>
      <c r="I637" s="81"/>
      <c r="J637" s="81"/>
      <c r="K637" s="81"/>
      <c r="L637" s="81"/>
      <c r="M637" s="81"/>
    </row>
    <row r="638" spans="1:13" ht="19.149999999999999" customHeight="1">
      <c r="A638" s="78"/>
      <c r="B638" s="78"/>
      <c r="C638" s="79"/>
      <c r="D638" s="78"/>
      <c r="E638" s="80"/>
      <c r="F638" s="80"/>
      <c r="G638" s="81"/>
      <c r="H638" s="81"/>
      <c r="I638" s="81"/>
      <c r="J638" s="81"/>
      <c r="K638" s="81"/>
      <c r="L638" s="81"/>
      <c r="M638" s="81"/>
    </row>
    <row r="639" spans="1:13" ht="19.149999999999999" customHeight="1">
      <c r="A639" s="78"/>
      <c r="B639" s="78"/>
      <c r="C639" s="79"/>
      <c r="D639" s="78"/>
      <c r="E639" s="80"/>
      <c r="F639" s="80"/>
      <c r="G639" s="81"/>
      <c r="H639" s="81"/>
      <c r="I639" s="81"/>
      <c r="J639" s="81"/>
      <c r="K639" s="81"/>
      <c r="L639" s="81"/>
      <c r="M639" s="81"/>
    </row>
    <row r="640" spans="1:13" ht="19.149999999999999" customHeight="1">
      <c r="A640" s="78"/>
      <c r="B640" s="78"/>
      <c r="C640" s="79"/>
      <c r="D640" s="78"/>
      <c r="E640" s="80"/>
      <c r="F640" s="80"/>
      <c r="G640" s="81"/>
      <c r="H640" s="81"/>
      <c r="I640" s="81"/>
      <c r="J640" s="81"/>
      <c r="K640" s="81"/>
      <c r="L640" s="81"/>
      <c r="M640" s="81"/>
    </row>
    <row r="641" spans="1:13" ht="19.149999999999999" customHeight="1">
      <c r="A641" s="78"/>
      <c r="B641" s="78"/>
      <c r="C641" s="79"/>
      <c r="D641" s="78"/>
      <c r="E641" s="80"/>
      <c r="F641" s="80"/>
      <c r="G641" s="81"/>
      <c r="H641" s="81"/>
      <c r="I641" s="81"/>
      <c r="J641" s="81"/>
      <c r="K641" s="81"/>
      <c r="L641" s="81"/>
      <c r="M641" s="81"/>
    </row>
    <row r="642" spans="1:13" ht="19.149999999999999" customHeight="1">
      <c r="A642" s="78"/>
      <c r="B642" s="78"/>
      <c r="C642" s="79"/>
      <c r="D642" s="78"/>
      <c r="E642" s="80"/>
      <c r="F642" s="80"/>
      <c r="G642" s="81"/>
      <c r="H642" s="81"/>
      <c r="I642" s="81"/>
      <c r="J642" s="81"/>
      <c r="K642" s="81"/>
      <c r="L642" s="81"/>
      <c r="M642" s="81"/>
    </row>
    <row r="643" spans="1:13" ht="19.149999999999999" customHeight="1">
      <c r="A643" s="78"/>
      <c r="B643" s="78"/>
      <c r="C643" s="79"/>
      <c r="D643" s="78"/>
      <c r="E643" s="80"/>
      <c r="F643" s="80"/>
      <c r="G643" s="81"/>
      <c r="H643" s="81"/>
      <c r="I643" s="81"/>
      <c r="J643" s="81"/>
      <c r="K643" s="81"/>
      <c r="L643" s="81"/>
      <c r="M643" s="81"/>
    </row>
    <row r="644" spans="1:13" ht="19.149999999999999" customHeight="1">
      <c r="A644" s="78"/>
      <c r="B644" s="78"/>
      <c r="C644" s="79"/>
      <c r="D644" s="78"/>
      <c r="E644" s="80"/>
      <c r="F644" s="80"/>
      <c r="G644" s="81"/>
      <c r="H644" s="81"/>
      <c r="I644" s="81"/>
      <c r="J644" s="81"/>
      <c r="K644" s="81"/>
      <c r="L644" s="81"/>
      <c r="M644" s="81"/>
    </row>
    <row r="645" spans="1:13" ht="19.149999999999999" customHeight="1">
      <c r="A645" s="78"/>
      <c r="B645" s="78"/>
      <c r="C645" s="79"/>
      <c r="D645" s="78"/>
      <c r="E645" s="80"/>
      <c r="F645" s="80"/>
      <c r="G645" s="81"/>
      <c r="H645" s="81"/>
      <c r="I645" s="81"/>
      <c r="J645" s="81"/>
      <c r="K645" s="81"/>
      <c r="L645" s="81"/>
      <c r="M645" s="81"/>
    </row>
    <row r="646" spans="1:13" ht="19.149999999999999" customHeight="1">
      <c r="A646" s="78"/>
      <c r="B646" s="78"/>
      <c r="C646" s="79"/>
      <c r="D646" s="78"/>
      <c r="E646" s="80"/>
      <c r="F646" s="80"/>
      <c r="G646" s="81"/>
      <c r="H646" s="81"/>
      <c r="I646" s="81"/>
      <c r="J646" s="81"/>
      <c r="K646" s="81"/>
      <c r="L646" s="81"/>
      <c r="M646" s="81"/>
    </row>
    <row r="647" spans="1:13" ht="19.149999999999999" customHeight="1">
      <c r="A647" s="78"/>
      <c r="B647" s="78"/>
      <c r="C647" s="79"/>
      <c r="D647" s="78"/>
      <c r="E647" s="80"/>
      <c r="F647" s="80"/>
      <c r="G647" s="81"/>
      <c r="H647" s="81"/>
      <c r="I647" s="81"/>
      <c r="J647" s="81"/>
      <c r="K647" s="81"/>
      <c r="L647" s="81"/>
      <c r="M647" s="81"/>
    </row>
    <row r="648" spans="1:13" ht="19.149999999999999" customHeight="1">
      <c r="A648" s="78"/>
      <c r="B648" s="78"/>
      <c r="C648" s="79"/>
      <c r="D648" s="78"/>
      <c r="E648" s="80"/>
      <c r="F648" s="80"/>
      <c r="G648" s="81"/>
      <c r="H648" s="81"/>
      <c r="I648" s="81"/>
      <c r="J648" s="81"/>
      <c r="K648" s="81"/>
      <c r="L648" s="81"/>
      <c r="M648" s="81"/>
    </row>
    <row r="649" spans="1:13" ht="19.149999999999999" customHeight="1">
      <c r="A649" s="78"/>
      <c r="B649" s="78"/>
      <c r="C649" s="79"/>
      <c r="D649" s="78"/>
      <c r="E649" s="80"/>
      <c r="F649" s="80"/>
      <c r="G649" s="81"/>
      <c r="H649" s="81"/>
      <c r="I649" s="81"/>
      <c r="J649" s="81"/>
      <c r="K649" s="81"/>
      <c r="L649" s="81"/>
      <c r="M649" s="81"/>
    </row>
    <row r="650" spans="1:13" ht="19.149999999999999" customHeight="1">
      <c r="A650" s="78"/>
      <c r="B650" s="78"/>
      <c r="C650" s="79"/>
      <c r="D650" s="78"/>
      <c r="E650" s="80"/>
      <c r="F650" s="80"/>
      <c r="G650" s="81"/>
      <c r="H650" s="81"/>
      <c r="I650" s="81"/>
      <c r="J650" s="81"/>
      <c r="K650" s="81"/>
      <c r="L650" s="81"/>
      <c r="M650" s="81"/>
    </row>
    <row r="651" spans="1:13" ht="19.149999999999999" customHeight="1">
      <c r="A651" s="78"/>
      <c r="B651" s="78"/>
      <c r="C651" s="79"/>
      <c r="D651" s="78"/>
      <c r="E651" s="80"/>
      <c r="F651" s="80"/>
      <c r="G651" s="81"/>
      <c r="H651" s="81"/>
      <c r="I651" s="81"/>
      <c r="J651" s="81"/>
      <c r="K651" s="81"/>
      <c r="L651" s="81"/>
      <c r="M651" s="81"/>
    </row>
    <row r="652" spans="1:13" ht="19.149999999999999" customHeight="1">
      <c r="A652" s="78"/>
      <c r="B652" s="78"/>
      <c r="C652" s="79"/>
      <c r="D652" s="78"/>
      <c r="E652" s="80"/>
      <c r="F652" s="80"/>
      <c r="G652" s="81"/>
      <c r="H652" s="81"/>
      <c r="I652" s="81"/>
      <c r="J652" s="81"/>
      <c r="K652" s="81"/>
      <c r="L652" s="81"/>
      <c r="M652" s="81"/>
    </row>
    <row r="653" spans="1:13" ht="19.149999999999999" customHeight="1">
      <c r="A653" s="78"/>
      <c r="B653" s="78"/>
      <c r="C653" s="79"/>
      <c r="D653" s="78"/>
      <c r="E653" s="80"/>
      <c r="F653" s="80"/>
      <c r="G653" s="81"/>
      <c r="H653" s="81"/>
      <c r="I653" s="81"/>
      <c r="J653" s="81"/>
      <c r="K653" s="81"/>
      <c r="L653" s="81"/>
      <c r="M653" s="81"/>
    </row>
    <row r="654" spans="1:13" ht="19.149999999999999" customHeight="1">
      <c r="A654" s="78"/>
      <c r="B654" s="78"/>
      <c r="C654" s="79"/>
      <c r="D654" s="78"/>
      <c r="E654" s="80"/>
      <c r="F654" s="80"/>
      <c r="G654" s="81"/>
      <c r="H654" s="81"/>
      <c r="I654" s="81"/>
      <c r="J654" s="81"/>
      <c r="K654" s="81"/>
      <c r="L654" s="81"/>
      <c r="M654" s="81"/>
    </row>
    <row r="655" spans="1:13" ht="19.149999999999999" customHeight="1">
      <c r="A655" s="78"/>
      <c r="B655" s="78"/>
      <c r="C655" s="79"/>
      <c r="D655" s="78"/>
      <c r="E655" s="80"/>
      <c r="F655" s="80"/>
      <c r="G655" s="81"/>
      <c r="H655" s="81"/>
      <c r="I655" s="81"/>
      <c r="J655" s="81"/>
      <c r="K655" s="81"/>
      <c r="L655" s="81"/>
      <c r="M655" s="81"/>
    </row>
    <row r="656" spans="1:13" ht="19.149999999999999" customHeight="1">
      <c r="A656" s="78"/>
      <c r="B656" s="78"/>
      <c r="C656" s="79"/>
      <c r="D656" s="78"/>
      <c r="E656" s="80"/>
      <c r="F656" s="80"/>
      <c r="G656" s="81"/>
      <c r="H656" s="81"/>
      <c r="I656" s="81"/>
      <c r="J656" s="81"/>
      <c r="K656" s="81"/>
      <c r="L656" s="81"/>
      <c r="M656" s="81"/>
    </row>
    <row r="657" spans="1:13" ht="19.149999999999999" customHeight="1">
      <c r="A657" s="78"/>
      <c r="B657" s="78"/>
      <c r="C657" s="79"/>
      <c r="D657" s="78"/>
      <c r="E657" s="80"/>
      <c r="F657" s="80"/>
      <c r="G657" s="81"/>
      <c r="H657" s="81"/>
      <c r="I657" s="81"/>
      <c r="J657" s="81"/>
      <c r="K657" s="81"/>
      <c r="L657" s="81"/>
      <c r="M657" s="81"/>
    </row>
    <row r="658" spans="1:13" ht="19.149999999999999" customHeight="1">
      <c r="A658" s="78"/>
      <c r="B658" s="78"/>
      <c r="C658" s="79"/>
      <c r="D658" s="78"/>
      <c r="E658" s="80"/>
      <c r="F658" s="80"/>
      <c r="G658" s="81"/>
      <c r="H658" s="81"/>
      <c r="I658" s="81"/>
      <c r="J658" s="81"/>
      <c r="K658" s="81"/>
      <c r="L658" s="81"/>
      <c r="M658" s="81"/>
    </row>
    <row r="659" spans="1:13" ht="19.149999999999999" customHeight="1">
      <c r="A659" s="78"/>
      <c r="B659" s="78"/>
      <c r="C659" s="79"/>
      <c r="D659" s="78"/>
      <c r="E659" s="80"/>
      <c r="F659" s="80"/>
      <c r="G659" s="81"/>
      <c r="H659" s="81"/>
      <c r="I659" s="81"/>
      <c r="J659" s="81"/>
      <c r="K659" s="81"/>
      <c r="L659" s="81"/>
      <c r="M659" s="81"/>
    </row>
    <row r="660" spans="1:13" ht="19.149999999999999" customHeight="1">
      <c r="A660" s="78"/>
      <c r="B660" s="78"/>
      <c r="C660" s="79"/>
      <c r="D660" s="78"/>
      <c r="E660" s="80"/>
      <c r="F660" s="80"/>
      <c r="G660" s="81"/>
      <c r="H660" s="81"/>
      <c r="I660" s="81"/>
      <c r="J660" s="81"/>
      <c r="K660" s="81"/>
      <c r="L660" s="81"/>
      <c r="M660" s="81"/>
    </row>
    <row r="661" spans="1:13" ht="19.149999999999999" customHeight="1">
      <c r="A661" s="78"/>
      <c r="B661" s="78"/>
      <c r="C661" s="79"/>
      <c r="D661" s="78"/>
      <c r="E661" s="80"/>
      <c r="F661" s="80"/>
      <c r="G661" s="81"/>
      <c r="H661" s="81"/>
      <c r="I661" s="81"/>
      <c r="J661" s="81"/>
      <c r="K661" s="81"/>
      <c r="L661" s="81"/>
      <c r="M661" s="81"/>
    </row>
    <row r="662" spans="1:13" ht="19.149999999999999" customHeight="1">
      <c r="A662" s="78"/>
      <c r="B662" s="78"/>
      <c r="C662" s="79"/>
      <c r="D662" s="78"/>
      <c r="E662" s="80"/>
      <c r="F662" s="80"/>
      <c r="G662" s="81"/>
      <c r="H662" s="81"/>
      <c r="I662" s="81"/>
      <c r="J662" s="81"/>
      <c r="K662" s="81"/>
      <c r="L662" s="81"/>
      <c r="M662" s="81"/>
    </row>
    <row r="663" spans="1:13" ht="19.149999999999999" customHeight="1">
      <c r="A663" s="78"/>
      <c r="B663" s="78"/>
      <c r="C663" s="79"/>
      <c r="D663" s="78"/>
      <c r="E663" s="80"/>
      <c r="F663" s="80"/>
      <c r="G663" s="81"/>
      <c r="H663" s="81"/>
      <c r="I663" s="81"/>
      <c r="J663" s="81"/>
      <c r="K663" s="81"/>
      <c r="L663" s="81"/>
      <c r="M663" s="81"/>
    </row>
    <row r="664" spans="1:13" ht="19.149999999999999" customHeight="1">
      <c r="A664" s="78"/>
      <c r="B664" s="78"/>
      <c r="C664" s="79"/>
      <c r="D664" s="78"/>
      <c r="E664" s="80"/>
      <c r="F664" s="80"/>
      <c r="G664" s="81"/>
      <c r="H664" s="81"/>
      <c r="I664" s="81"/>
      <c r="J664" s="81"/>
      <c r="K664" s="81"/>
      <c r="L664" s="81"/>
      <c r="M664" s="81"/>
    </row>
    <row r="665" spans="1:13" ht="19.149999999999999" customHeight="1">
      <c r="A665" s="78"/>
      <c r="B665" s="78"/>
      <c r="C665" s="79"/>
      <c r="D665" s="78"/>
      <c r="E665" s="80"/>
      <c r="F665" s="80"/>
      <c r="G665" s="81"/>
      <c r="H665" s="81"/>
      <c r="I665" s="81"/>
      <c r="J665" s="81"/>
      <c r="K665" s="81"/>
      <c r="L665" s="81"/>
      <c r="M665" s="81"/>
    </row>
    <row r="666" spans="1:13" ht="19.149999999999999" customHeight="1">
      <c r="A666" s="78"/>
      <c r="B666" s="78"/>
      <c r="C666" s="79"/>
      <c r="D666" s="78"/>
      <c r="E666" s="80"/>
      <c r="F666" s="80"/>
      <c r="G666" s="81"/>
      <c r="H666" s="81"/>
      <c r="I666" s="81"/>
      <c r="J666" s="81"/>
      <c r="K666" s="81"/>
      <c r="L666" s="81"/>
      <c r="M666" s="81"/>
    </row>
    <row r="667" spans="1:13" ht="19.149999999999999" customHeight="1">
      <c r="A667" s="78"/>
      <c r="B667" s="78"/>
      <c r="C667" s="79"/>
      <c r="D667" s="78"/>
      <c r="E667" s="80"/>
      <c r="F667" s="80"/>
      <c r="G667" s="81"/>
      <c r="H667" s="81"/>
      <c r="I667" s="81"/>
      <c r="J667" s="81"/>
      <c r="K667" s="81"/>
      <c r="L667" s="81"/>
      <c r="M667" s="81"/>
    </row>
    <row r="668" spans="1:13" ht="19.149999999999999" customHeight="1">
      <c r="A668" s="78"/>
      <c r="B668" s="78"/>
      <c r="C668" s="79"/>
      <c r="D668" s="78"/>
      <c r="E668" s="80"/>
      <c r="F668" s="80"/>
      <c r="G668" s="81"/>
      <c r="H668" s="81"/>
      <c r="I668" s="81"/>
      <c r="J668" s="81"/>
      <c r="K668" s="81"/>
      <c r="L668" s="81"/>
      <c r="M668" s="81"/>
    </row>
    <row r="669" spans="1:13" ht="19.149999999999999" customHeight="1">
      <c r="A669" s="78"/>
      <c r="B669" s="78"/>
      <c r="C669" s="79"/>
      <c r="D669" s="78"/>
      <c r="E669" s="80"/>
      <c r="F669" s="80"/>
      <c r="G669" s="81"/>
      <c r="H669" s="81"/>
      <c r="I669" s="81"/>
      <c r="J669" s="81"/>
      <c r="K669" s="81"/>
      <c r="L669" s="81"/>
      <c r="M669" s="81"/>
    </row>
    <row r="670" spans="1:13" ht="19.149999999999999" customHeight="1">
      <c r="A670" s="78"/>
      <c r="B670" s="78"/>
      <c r="C670" s="79"/>
      <c r="D670" s="78"/>
      <c r="E670" s="80"/>
      <c r="F670" s="80"/>
      <c r="G670" s="81"/>
      <c r="H670" s="81"/>
      <c r="I670" s="81"/>
      <c r="J670" s="81"/>
      <c r="K670" s="81"/>
      <c r="L670" s="81"/>
      <c r="M670" s="81"/>
    </row>
    <row r="671" spans="1:13" ht="19.149999999999999" customHeight="1">
      <c r="A671" s="78"/>
      <c r="B671" s="78"/>
      <c r="C671" s="79"/>
      <c r="D671" s="78"/>
      <c r="E671" s="80"/>
      <c r="F671" s="80"/>
      <c r="G671" s="81"/>
      <c r="H671" s="81"/>
      <c r="I671" s="81"/>
      <c r="J671" s="81"/>
      <c r="K671" s="81"/>
      <c r="L671" s="81"/>
      <c r="M671" s="81"/>
    </row>
    <row r="672" spans="1:13" ht="19.149999999999999" customHeight="1">
      <c r="A672" s="78"/>
      <c r="B672" s="78"/>
      <c r="C672" s="79"/>
      <c r="D672" s="78"/>
      <c r="E672" s="80"/>
      <c r="F672" s="80"/>
      <c r="G672" s="81"/>
      <c r="H672" s="81"/>
      <c r="I672" s="81"/>
      <c r="J672" s="81"/>
      <c r="K672" s="81"/>
      <c r="L672" s="81"/>
      <c r="M672" s="81"/>
    </row>
    <row r="673" spans="1:13" ht="19.149999999999999" customHeight="1">
      <c r="A673" s="78"/>
      <c r="B673" s="78"/>
      <c r="C673" s="79"/>
      <c r="D673" s="78"/>
      <c r="E673" s="80"/>
      <c r="F673" s="80"/>
      <c r="G673" s="81"/>
      <c r="H673" s="81"/>
      <c r="I673" s="81"/>
      <c r="J673" s="81"/>
      <c r="K673" s="81"/>
      <c r="L673" s="81"/>
      <c r="M673" s="81"/>
    </row>
    <row r="674" spans="1:13" ht="19.149999999999999" customHeight="1">
      <c r="A674" s="78"/>
      <c r="B674" s="78"/>
      <c r="C674" s="79"/>
      <c r="D674" s="78"/>
      <c r="E674" s="80"/>
      <c r="F674" s="80"/>
      <c r="G674" s="81"/>
      <c r="H674" s="81"/>
      <c r="I674" s="81"/>
      <c r="J674" s="81"/>
      <c r="K674" s="81"/>
      <c r="L674" s="81"/>
      <c r="M674" s="81"/>
    </row>
    <row r="675" spans="1:13" ht="19.149999999999999" customHeight="1">
      <c r="A675" s="78"/>
      <c r="B675" s="78"/>
      <c r="C675" s="79"/>
      <c r="D675" s="78"/>
      <c r="E675" s="80"/>
      <c r="F675" s="80"/>
      <c r="G675" s="81"/>
      <c r="H675" s="81"/>
      <c r="I675" s="81"/>
      <c r="J675" s="81"/>
      <c r="K675" s="81"/>
      <c r="L675" s="81"/>
      <c r="M675" s="81"/>
    </row>
    <row r="676" spans="1:13" ht="19.149999999999999" customHeight="1">
      <c r="A676" s="78"/>
      <c r="B676" s="78"/>
      <c r="C676" s="79"/>
      <c r="D676" s="78"/>
      <c r="E676" s="80"/>
      <c r="F676" s="80"/>
      <c r="G676" s="81"/>
      <c r="H676" s="81"/>
      <c r="I676" s="81"/>
      <c r="J676" s="81"/>
      <c r="K676" s="81"/>
      <c r="L676" s="81"/>
      <c r="M676" s="81"/>
    </row>
    <row r="677" spans="1:13" ht="19.149999999999999" customHeight="1">
      <c r="A677" s="78"/>
      <c r="B677" s="78"/>
      <c r="C677" s="79"/>
      <c r="D677" s="78"/>
      <c r="E677" s="80"/>
      <c r="F677" s="80"/>
      <c r="G677" s="81"/>
      <c r="H677" s="81"/>
      <c r="I677" s="81"/>
      <c r="J677" s="81"/>
      <c r="K677" s="81"/>
      <c r="L677" s="81"/>
      <c r="M677" s="81"/>
    </row>
    <row r="678" spans="1:13" ht="19.149999999999999" customHeight="1">
      <c r="A678" s="78"/>
      <c r="B678" s="78"/>
      <c r="C678" s="79"/>
      <c r="D678" s="78"/>
      <c r="E678" s="80"/>
      <c r="F678" s="80"/>
      <c r="G678" s="81"/>
      <c r="H678" s="81"/>
      <c r="I678" s="81"/>
      <c r="J678" s="81"/>
      <c r="K678" s="81"/>
      <c r="L678" s="81"/>
      <c r="M678" s="81"/>
    </row>
    <row r="679" spans="1:13" ht="19.149999999999999" customHeight="1">
      <c r="A679" s="78"/>
      <c r="B679" s="78"/>
      <c r="C679" s="79"/>
      <c r="D679" s="78"/>
      <c r="E679" s="80"/>
      <c r="F679" s="80"/>
      <c r="G679" s="81"/>
      <c r="H679" s="81"/>
      <c r="I679" s="81"/>
      <c r="J679" s="81"/>
      <c r="K679" s="81"/>
      <c r="L679" s="81"/>
      <c r="M679" s="81"/>
    </row>
    <row r="680" spans="1:13" ht="19.149999999999999" customHeight="1">
      <c r="A680" s="78"/>
      <c r="B680" s="78"/>
      <c r="C680" s="79"/>
      <c r="D680" s="78"/>
      <c r="E680" s="80"/>
      <c r="F680" s="80"/>
      <c r="G680" s="81"/>
      <c r="H680" s="81"/>
      <c r="I680" s="81"/>
      <c r="J680" s="81"/>
      <c r="K680" s="81"/>
      <c r="L680" s="81"/>
      <c r="M680" s="81"/>
    </row>
    <row r="681" spans="1:13" ht="19.149999999999999" customHeight="1">
      <c r="A681" s="78"/>
      <c r="B681" s="78"/>
      <c r="C681" s="79"/>
      <c r="D681" s="78"/>
      <c r="E681" s="80"/>
      <c r="F681" s="80"/>
      <c r="G681" s="81"/>
      <c r="H681" s="81"/>
      <c r="I681" s="81"/>
      <c r="J681" s="81"/>
      <c r="K681" s="81"/>
      <c r="L681" s="81"/>
      <c r="M681" s="81"/>
    </row>
    <row r="682" spans="1:13" ht="19.149999999999999" customHeight="1">
      <c r="A682" s="78"/>
      <c r="B682" s="78"/>
      <c r="C682" s="79"/>
      <c r="D682" s="78"/>
      <c r="E682" s="80"/>
      <c r="F682" s="80"/>
      <c r="G682" s="81"/>
      <c r="H682" s="81"/>
      <c r="I682" s="81"/>
      <c r="J682" s="81"/>
      <c r="K682" s="81"/>
      <c r="L682" s="81"/>
      <c r="M682" s="81"/>
    </row>
    <row r="683" spans="1:13" ht="19.149999999999999" customHeight="1">
      <c r="A683" s="78"/>
      <c r="B683" s="78"/>
      <c r="C683" s="79"/>
      <c r="D683" s="78"/>
      <c r="E683" s="80"/>
      <c r="F683" s="80"/>
      <c r="G683" s="81"/>
      <c r="H683" s="81"/>
      <c r="I683" s="81"/>
      <c r="J683" s="81"/>
      <c r="K683" s="81"/>
      <c r="L683" s="81"/>
      <c r="M683" s="81"/>
    </row>
    <row r="684" spans="1:13" ht="19.149999999999999" customHeight="1">
      <c r="A684" s="78"/>
      <c r="B684" s="78"/>
      <c r="C684" s="79"/>
      <c r="D684" s="78"/>
      <c r="E684" s="80"/>
      <c r="F684" s="80"/>
      <c r="G684" s="81"/>
      <c r="H684" s="81"/>
      <c r="I684" s="81"/>
      <c r="J684" s="81"/>
      <c r="K684" s="81"/>
      <c r="L684" s="81"/>
      <c r="M684" s="81"/>
    </row>
    <row r="685" spans="1:13" ht="19.149999999999999" customHeight="1">
      <c r="A685" s="78"/>
      <c r="B685" s="78"/>
      <c r="C685" s="79"/>
      <c r="D685" s="78"/>
      <c r="E685" s="80"/>
      <c r="F685" s="80"/>
      <c r="G685" s="81"/>
      <c r="H685" s="81"/>
      <c r="I685" s="81"/>
      <c r="J685" s="81"/>
      <c r="K685" s="81"/>
      <c r="L685" s="81"/>
      <c r="M685" s="81"/>
    </row>
    <row r="686" spans="1:13" ht="19.149999999999999" customHeight="1">
      <c r="A686" s="78"/>
      <c r="B686" s="78"/>
      <c r="C686" s="79"/>
      <c r="D686" s="78"/>
      <c r="E686" s="80"/>
      <c r="F686" s="80"/>
      <c r="G686" s="81"/>
      <c r="H686" s="81"/>
      <c r="I686" s="81"/>
      <c r="J686" s="81"/>
      <c r="K686" s="81"/>
      <c r="L686" s="81"/>
      <c r="M686" s="81"/>
    </row>
    <row r="687" spans="1:13" ht="19.149999999999999" customHeight="1">
      <c r="A687" s="78"/>
      <c r="B687" s="78"/>
      <c r="C687" s="79"/>
      <c r="D687" s="78"/>
      <c r="E687" s="80"/>
      <c r="F687" s="80"/>
      <c r="G687" s="81"/>
      <c r="H687" s="81"/>
      <c r="I687" s="81"/>
      <c r="J687" s="81"/>
      <c r="K687" s="81"/>
      <c r="L687" s="81"/>
      <c r="M687" s="81"/>
    </row>
    <row r="688" spans="1:13" ht="19.149999999999999" customHeight="1">
      <c r="A688" s="78"/>
      <c r="B688" s="78"/>
      <c r="C688" s="79"/>
      <c r="D688" s="78"/>
      <c r="E688" s="80"/>
      <c r="F688" s="80"/>
      <c r="G688" s="81"/>
      <c r="H688" s="81"/>
      <c r="I688" s="81"/>
      <c r="J688" s="81"/>
      <c r="K688" s="81"/>
      <c r="L688" s="81"/>
      <c r="M688" s="81"/>
    </row>
    <row r="689" spans="1:13" ht="19.149999999999999" customHeight="1">
      <c r="A689" s="78"/>
      <c r="B689" s="78"/>
      <c r="C689" s="79"/>
      <c r="D689" s="78"/>
      <c r="E689" s="80"/>
      <c r="F689" s="80"/>
      <c r="G689" s="81"/>
      <c r="H689" s="81"/>
      <c r="I689" s="81"/>
      <c r="J689" s="81"/>
      <c r="K689" s="81"/>
      <c r="L689" s="81"/>
      <c r="M689" s="81"/>
    </row>
    <row r="690" spans="1:13" ht="19.149999999999999" customHeight="1">
      <c r="A690" s="78"/>
      <c r="B690" s="78"/>
      <c r="C690" s="79"/>
      <c r="D690" s="78"/>
      <c r="E690" s="80"/>
      <c r="F690" s="80"/>
      <c r="G690" s="81"/>
      <c r="H690" s="81"/>
      <c r="I690" s="81"/>
      <c r="J690" s="81"/>
      <c r="K690" s="81"/>
      <c r="L690" s="81"/>
      <c r="M690" s="81"/>
    </row>
    <row r="691" spans="1:13" ht="19.149999999999999" customHeight="1">
      <c r="A691" s="78"/>
      <c r="B691" s="78"/>
      <c r="C691" s="79"/>
      <c r="D691" s="78"/>
      <c r="E691" s="80"/>
      <c r="F691" s="80"/>
      <c r="G691" s="81"/>
      <c r="H691" s="81"/>
      <c r="I691" s="81"/>
      <c r="J691" s="81"/>
      <c r="K691" s="81"/>
      <c r="L691" s="81"/>
      <c r="M691" s="81"/>
    </row>
    <row r="692" spans="1:13" ht="19.149999999999999" customHeight="1">
      <c r="A692" s="78"/>
      <c r="B692" s="78"/>
      <c r="C692" s="79"/>
      <c r="D692" s="78"/>
      <c r="E692" s="80"/>
      <c r="F692" s="80"/>
      <c r="G692" s="81"/>
      <c r="H692" s="81"/>
      <c r="I692" s="81"/>
      <c r="J692" s="81"/>
      <c r="K692" s="81"/>
      <c r="L692" s="81"/>
      <c r="M692" s="81"/>
    </row>
    <row r="693" spans="1:13" ht="19.149999999999999" customHeight="1">
      <c r="A693" s="78"/>
      <c r="B693" s="78"/>
      <c r="C693" s="79"/>
      <c r="D693" s="78"/>
      <c r="E693" s="80"/>
      <c r="F693" s="80"/>
      <c r="G693" s="81"/>
      <c r="H693" s="81"/>
      <c r="I693" s="81"/>
      <c r="J693" s="81"/>
      <c r="K693" s="81"/>
      <c r="L693" s="81"/>
      <c r="M693" s="81"/>
    </row>
    <row r="694" spans="1:13" ht="19.149999999999999" customHeight="1">
      <c r="A694" s="78"/>
      <c r="B694" s="78"/>
      <c r="C694" s="79"/>
      <c r="D694" s="78"/>
      <c r="E694" s="80"/>
      <c r="F694" s="80"/>
      <c r="G694" s="81"/>
      <c r="H694" s="81"/>
      <c r="I694" s="81"/>
      <c r="J694" s="81"/>
      <c r="K694" s="81"/>
      <c r="L694" s="81"/>
      <c r="M694" s="81"/>
    </row>
    <row r="695" spans="1:13" ht="19.149999999999999" customHeight="1">
      <c r="A695" s="78"/>
      <c r="B695" s="78"/>
      <c r="C695" s="79"/>
      <c r="D695" s="78"/>
      <c r="E695" s="80"/>
      <c r="F695" s="80"/>
      <c r="G695" s="81"/>
      <c r="H695" s="81"/>
      <c r="I695" s="81"/>
      <c r="J695" s="81"/>
      <c r="K695" s="81"/>
      <c r="L695" s="81"/>
      <c r="M695" s="81"/>
    </row>
    <row r="696" spans="1:13" ht="19.149999999999999" customHeight="1">
      <c r="A696" s="78"/>
      <c r="B696" s="78"/>
      <c r="C696" s="79"/>
      <c r="D696" s="78"/>
      <c r="E696" s="80"/>
      <c r="F696" s="80"/>
      <c r="G696" s="81"/>
      <c r="H696" s="81"/>
      <c r="I696" s="81"/>
      <c r="J696" s="81"/>
      <c r="K696" s="81"/>
      <c r="L696" s="81"/>
      <c r="M696" s="81"/>
    </row>
    <row r="697" spans="1:13" ht="19.149999999999999" customHeight="1">
      <c r="A697" s="78"/>
      <c r="B697" s="78"/>
      <c r="C697" s="79"/>
      <c r="D697" s="78"/>
      <c r="E697" s="80"/>
      <c r="F697" s="80"/>
      <c r="G697" s="81"/>
      <c r="H697" s="81"/>
      <c r="I697" s="81"/>
      <c r="J697" s="81"/>
      <c r="K697" s="81"/>
      <c r="L697" s="81"/>
      <c r="M697" s="81"/>
    </row>
    <row r="698" spans="1:13" ht="19.149999999999999" customHeight="1">
      <c r="A698" s="78"/>
      <c r="B698" s="78"/>
      <c r="C698" s="79"/>
      <c r="D698" s="78"/>
      <c r="E698" s="80"/>
      <c r="F698" s="80"/>
      <c r="G698" s="81"/>
      <c r="H698" s="81"/>
      <c r="I698" s="81"/>
      <c r="J698" s="81"/>
      <c r="K698" s="81"/>
      <c r="L698" s="81"/>
      <c r="M698" s="81"/>
    </row>
    <row r="699" spans="1:13" ht="19.149999999999999" customHeight="1">
      <c r="A699" s="78"/>
      <c r="B699" s="78"/>
      <c r="C699" s="79"/>
      <c r="D699" s="78"/>
      <c r="E699" s="80"/>
      <c r="F699" s="80"/>
      <c r="G699" s="81"/>
      <c r="H699" s="81"/>
      <c r="I699" s="81"/>
      <c r="J699" s="81"/>
      <c r="K699" s="81"/>
      <c r="L699" s="81"/>
      <c r="M699" s="81"/>
    </row>
    <row r="700" spans="1:13" ht="19.149999999999999" customHeight="1">
      <c r="A700" s="78"/>
      <c r="B700" s="78"/>
      <c r="C700" s="79"/>
      <c r="D700" s="78"/>
      <c r="E700" s="80"/>
      <c r="F700" s="80"/>
      <c r="G700" s="81"/>
      <c r="H700" s="81"/>
      <c r="I700" s="81"/>
      <c r="J700" s="81"/>
      <c r="K700" s="81"/>
      <c r="L700" s="81"/>
      <c r="M700" s="81"/>
    </row>
    <row r="701" spans="1:13" ht="19.149999999999999" customHeight="1">
      <c r="A701" s="78"/>
      <c r="B701" s="78"/>
      <c r="C701" s="79"/>
      <c r="D701" s="78"/>
      <c r="E701" s="80"/>
      <c r="F701" s="80"/>
      <c r="G701" s="81"/>
      <c r="H701" s="81"/>
      <c r="I701" s="81"/>
      <c r="J701" s="81"/>
      <c r="K701" s="81"/>
      <c r="L701" s="81"/>
      <c r="M701" s="81"/>
    </row>
    <row r="702" spans="1:13" ht="19.149999999999999" customHeight="1">
      <c r="A702" s="78"/>
      <c r="B702" s="78"/>
      <c r="C702" s="79"/>
      <c r="D702" s="78"/>
      <c r="E702" s="80"/>
      <c r="F702" s="80"/>
      <c r="G702" s="81"/>
      <c r="H702" s="81"/>
      <c r="I702" s="81"/>
      <c r="J702" s="81"/>
      <c r="K702" s="81"/>
      <c r="L702" s="81"/>
      <c r="M702" s="81"/>
    </row>
    <row r="703" spans="1:13" ht="19.149999999999999" customHeight="1">
      <c r="A703" s="78"/>
      <c r="B703" s="78"/>
      <c r="C703" s="79"/>
      <c r="D703" s="78"/>
      <c r="E703" s="80"/>
      <c r="F703" s="80"/>
      <c r="G703" s="81"/>
      <c r="H703" s="81"/>
      <c r="I703" s="81"/>
      <c r="J703" s="81"/>
      <c r="K703" s="81"/>
      <c r="L703" s="81"/>
      <c r="M703" s="81"/>
    </row>
    <row r="704" spans="1:13" ht="19.149999999999999" customHeight="1">
      <c r="A704" s="78"/>
      <c r="B704" s="78"/>
      <c r="C704" s="79"/>
      <c r="D704" s="78"/>
      <c r="E704" s="80"/>
      <c r="F704" s="80"/>
      <c r="G704" s="81"/>
      <c r="H704" s="81"/>
      <c r="I704" s="81"/>
      <c r="J704" s="81"/>
      <c r="K704" s="81"/>
      <c r="L704" s="81"/>
      <c r="M704" s="81"/>
    </row>
    <row r="705" spans="1:13" ht="19.149999999999999" customHeight="1">
      <c r="A705" s="78"/>
      <c r="B705" s="78"/>
      <c r="C705" s="79"/>
      <c r="D705" s="78"/>
      <c r="E705" s="80"/>
      <c r="F705" s="80"/>
      <c r="G705" s="81"/>
      <c r="H705" s="81"/>
      <c r="I705" s="81"/>
      <c r="J705" s="81"/>
      <c r="K705" s="81"/>
      <c r="L705" s="81"/>
      <c r="M705" s="81"/>
    </row>
    <row r="706" spans="1:13" ht="19.149999999999999" customHeight="1">
      <c r="A706" s="78"/>
      <c r="B706" s="78"/>
      <c r="C706" s="79"/>
      <c r="D706" s="78"/>
      <c r="E706" s="80"/>
      <c r="F706" s="80"/>
      <c r="G706" s="81"/>
      <c r="H706" s="81"/>
      <c r="I706" s="81"/>
      <c r="J706" s="81"/>
      <c r="K706" s="81"/>
      <c r="L706" s="81"/>
      <c r="M706" s="81"/>
    </row>
    <row r="707" spans="1:13" ht="19.149999999999999" customHeight="1">
      <c r="A707" s="78"/>
      <c r="B707" s="78"/>
      <c r="C707" s="79"/>
      <c r="D707" s="78"/>
      <c r="E707" s="80"/>
      <c r="F707" s="80"/>
      <c r="G707" s="81"/>
      <c r="H707" s="81"/>
      <c r="I707" s="81"/>
      <c r="J707" s="81"/>
      <c r="K707" s="81"/>
      <c r="L707" s="81"/>
      <c r="M707" s="81"/>
    </row>
    <row r="708" spans="1:13" ht="19.149999999999999" customHeight="1">
      <c r="A708" s="78"/>
      <c r="B708" s="78"/>
      <c r="C708" s="79"/>
      <c r="D708" s="78"/>
      <c r="E708" s="80"/>
      <c r="F708" s="80"/>
      <c r="G708" s="81"/>
      <c r="H708" s="81"/>
      <c r="I708" s="81"/>
      <c r="J708" s="81"/>
      <c r="K708" s="81"/>
      <c r="L708" s="81"/>
      <c r="M708" s="81"/>
    </row>
    <row r="709" spans="1:13" ht="19.149999999999999" customHeight="1">
      <c r="A709" s="78"/>
      <c r="B709" s="78"/>
      <c r="C709" s="79"/>
      <c r="D709" s="78"/>
      <c r="E709" s="80"/>
      <c r="F709" s="80"/>
      <c r="G709" s="81"/>
      <c r="H709" s="81"/>
      <c r="I709" s="81"/>
      <c r="J709" s="81"/>
      <c r="K709" s="81"/>
      <c r="L709" s="81"/>
      <c r="M709" s="81"/>
    </row>
    <row r="710" spans="1:13" ht="19.149999999999999" customHeight="1">
      <c r="A710" s="78"/>
      <c r="B710" s="78"/>
      <c r="C710" s="79"/>
      <c r="D710" s="78"/>
      <c r="E710" s="80"/>
      <c r="F710" s="80"/>
      <c r="G710" s="81"/>
      <c r="H710" s="81"/>
      <c r="I710" s="81"/>
      <c r="J710" s="81"/>
      <c r="K710" s="81"/>
      <c r="L710" s="81"/>
      <c r="M710" s="81"/>
    </row>
    <row r="711" spans="1:13" ht="19.149999999999999" customHeight="1">
      <c r="A711" s="78"/>
      <c r="B711" s="78"/>
      <c r="C711" s="79"/>
      <c r="D711" s="78"/>
      <c r="E711" s="80"/>
      <c r="F711" s="80"/>
      <c r="G711" s="81"/>
      <c r="H711" s="81"/>
      <c r="I711" s="81"/>
      <c r="J711" s="81"/>
      <c r="K711" s="81"/>
      <c r="L711" s="81"/>
      <c r="M711" s="81"/>
    </row>
    <row r="712" spans="1:13" ht="19.149999999999999" customHeight="1">
      <c r="A712" s="78"/>
      <c r="B712" s="78"/>
      <c r="C712" s="79"/>
      <c r="D712" s="78"/>
      <c r="E712" s="80"/>
      <c r="F712" s="80"/>
      <c r="G712" s="81"/>
      <c r="H712" s="81"/>
      <c r="I712" s="81"/>
      <c r="J712" s="81"/>
      <c r="K712" s="81"/>
      <c r="L712" s="81"/>
      <c r="M712" s="81"/>
    </row>
    <row r="713" spans="1:13" ht="19.149999999999999" customHeight="1">
      <c r="A713" s="78"/>
      <c r="B713" s="78"/>
      <c r="C713" s="79"/>
      <c r="D713" s="78"/>
      <c r="E713" s="80"/>
      <c r="F713" s="80"/>
      <c r="G713" s="81"/>
      <c r="H713" s="81"/>
      <c r="I713" s="81"/>
      <c r="J713" s="81"/>
      <c r="K713" s="81"/>
      <c r="L713" s="81"/>
      <c r="M713" s="81"/>
    </row>
    <row r="714" spans="1:13" ht="19.149999999999999" customHeight="1">
      <c r="A714" s="78"/>
      <c r="B714" s="78"/>
      <c r="C714" s="79"/>
      <c r="D714" s="78"/>
      <c r="E714" s="80"/>
      <c r="F714" s="80"/>
      <c r="G714" s="81"/>
      <c r="H714" s="81"/>
      <c r="I714" s="81"/>
      <c r="J714" s="81"/>
      <c r="K714" s="81"/>
      <c r="L714" s="81"/>
      <c r="M714" s="81"/>
    </row>
    <row r="715" spans="1:13" ht="19.149999999999999" customHeight="1">
      <c r="A715" s="78"/>
      <c r="B715" s="78"/>
      <c r="C715" s="79"/>
      <c r="D715" s="78"/>
      <c r="E715" s="80"/>
      <c r="F715" s="80"/>
      <c r="G715" s="81"/>
      <c r="H715" s="81"/>
      <c r="I715" s="81"/>
      <c r="J715" s="81"/>
      <c r="K715" s="81"/>
      <c r="L715" s="81"/>
      <c r="M715" s="81"/>
    </row>
    <row r="716" spans="1:13" ht="19.149999999999999" customHeight="1">
      <c r="A716" s="78"/>
      <c r="B716" s="78"/>
      <c r="C716" s="79"/>
      <c r="D716" s="78"/>
      <c r="E716" s="80"/>
      <c r="F716" s="80"/>
      <c r="G716" s="81"/>
      <c r="H716" s="81"/>
      <c r="I716" s="81"/>
      <c r="J716" s="81"/>
      <c r="K716" s="81"/>
      <c r="L716" s="81"/>
      <c r="M716" s="81"/>
    </row>
    <row r="717" spans="1:13" ht="19.149999999999999" customHeight="1">
      <c r="A717" s="78"/>
      <c r="B717" s="78"/>
      <c r="C717" s="79"/>
      <c r="D717" s="78"/>
      <c r="E717" s="80"/>
      <c r="F717" s="80"/>
      <c r="G717" s="81"/>
      <c r="H717" s="81"/>
      <c r="I717" s="81"/>
      <c r="J717" s="81"/>
      <c r="K717" s="81"/>
      <c r="L717" s="81"/>
      <c r="M717" s="81"/>
    </row>
    <row r="718" spans="1:13" ht="19.149999999999999" customHeight="1">
      <c r="A718" s="78"/>
      <c r="B718" s="78"/>
      <c r="C718" s="79"/>
      <c r="D718" s="78"/>
      <c r="E718" s="80"/>
      <c r="F718" s="80"/>
      <c r="G718" s="81"/>
      <c r="H718" s="81"/>
      <c r="I718" s="81"/>
      <c r="J718" s="81"/>
      <c r="K718" s="81"/>
      <c r="L718" s="81"/>
      <c r="M718" s="81"/>
    </row>
    <row r="719" spans="1:13" ht="19.149999999999999" customHeight="1">
      <c r="A719" s="78"/>
      <c r="B719" s="78"/>
      <c r="C719" s="79"/>
      <c r="D719" s="78"/>
      <c r="E719" s="80"/>
      <c r="F719" s="80"/>
      <c r="G719" s="81"/>
      <c r="H719" s="81"/>
      <c r="I719" s="81"/>
      <c r="J719" s="81"/>
      <c r="K719" s="81"/>
      <c r="L719" s="81"/>
      <c r="M719" s="81"/>
    </row>
    <row r="720" spans="1:13" ht="19.149999999999999" customHeight="1">
      <c r="A720" s="78"/>
      <c r="B720" s="78"/>
      <c r="C720" s="79"/>
      <c r="D720" s="78"/>
      <c r="E720" s="80"/>
      <c r="F720" s="80"/>
      <c r="G720" s="81"/>
      <c r="H720" s="81"/>
      <c r="I720" s="81"/>
      <c r="J720" s="81"/>
      <c r="K720" s="81"/>
      <c r="L720" s="81"/>
      <c r="M720" s="81"/>
    </row>
    <row r="721" spans="1:13" ht="19.149999999999999" customHeight="1">
      <c r="A721" s="78"/>
      <c r="B721" s="78"/>
      <c r="C721" s="79"/>
      <c r="D721" s="78"/>
      <c r="E721" s="80"/>
      <c r="F721" s="80"/>
      <c r="G721" s="81"/>
      <c r="H721" s="81"/>
      <c r="I721" s="81"/>
      <c r="J721" s="81"/>
      <c r="K721" s="81"/>
      <c r="L721" s="81"/>
      <c r="M721" s="81"/>
    </row>
    <row r="722" spans="1:13" ht="19.149999999999999" customHeight="1">
      <c r="A722" s="78"/>
      <c r="B722" s="78"/>
      <c r="C722" s="79"/>
      <c r="D722" s="78"/>
      <c r="E722" s="80"/>
      <c r="F722" s="80"/>
      <c r="G722" s="81"/>
      <c r="H722" s="81"/>
      <c r="I722" s="81"/>
      <c r="J722" s="81"/>
      <c r="K722" s="81"/>
      <c r="L722" s="81"/>
      <c r="M722" s="81"/>
    </row>
    <row r="723" spans="1:13" ht="19.149999999999999" customHeight="1">
      <c r="A723" s="78"/>
      <c r="B723" s="78"/>
      <c r="C723" s="79"/>
      <c r="D723" s="78"/>
      <c r="E723" s="80"/>
      <c r="F723" s="80"/>
      <c r="G723" s="81"/>
      <c r="H723" s="81"/>
      <c r="I723" s="81"/>
      <c r="J723" s="81"/>
      <c r="K723" s="81"/>
      <c r="L723" s="81"/>
      <c r="M723" s="81"/>
    </row>
    <row r="724" spans="1:13" ht="19.149999999999999" customHeight="1">
      <c r="A724" s="78"/>
      <c r="B724" s="78"/>
      <c r="C724" s="79"/>
      <c r="D724" s="78"/>
      <c r="E724" s="80"/>
      <c r="F724" s="80"/>
      <c r="G724" s="81"/>
      <c r="H724" s="81"/>
      <c r="I724" s="81"/>
      <c r="J724" s="81"/>
      <c r="K724" s="81"/>
      <c r="L724" s="81"/>
      <c r="M724" s="81"/>
    </row>
    <row r="725" spans="1:13" ht="19.149999999999999" customHeight="1">
      <c r="A725" s="78"/>
      <c r="B725" s="78"/>
      <c r="C725" s="79"/>
      <c r="D725" s="78"/>
      <c r="E725" s="80"/>
      <c r="F725" s="80"/>
      <c r="G725" s="81"/>
      <c r="H725" s="81"/>
      <c r="I725" s="81"/>
      <c r="J725" s="81"/>
      <c r="K725" s="81"/>
      <c r="L725" s="81"/>
      <c r="M725" s="81"/>
    </row>
    <row r="726" spans="1:13" ht="19.149999999999999" customHeight="1">
      <c r="A726" s="78"/>
      <c r="B726" s="78"/>
      <c r="C726" s="79"/>
      <c r="D726" s="78"/>
      <c r="E726" s="80"/>
      <c r="F726" s="80"/>
      <c r="G726" s="81"/>
      <c r="H726" s="81"/>
      <c r="I726" s="81"/>
      <c r="J726" s="81"/>
      <c r="K726" s="81"/>
      <c r="L726" s="81"/>
      <c r="M726" s="81"/>
    </row>
    <row r="727" spans="1:13" ht="19.149999999999999" customHeight="1">
      <c r="A727" s="78"/>
      <c r="B727" s="78"/>
      <c r="C727" s="79"/>
      <c r="D727" s="78"/>
      <c r="E727" s="80"/>
      <c r="F727" s="80"/>
      <c r="G727" s="81"/>
      <c r="H727" s="81"/>
      <c r="I727" s="81"/>
      <c r="J727" s="81"/>
      <c r="K727" s="81"/>
      <c r="L727" s="81"/>
      <c r="M727" s="81"/>
    </row>
    <row r="728" spans="1:13" ht="19.149999999999999" customHeight="1">
      <c r="A728" s="78"/>
      <c r="B728" s="78"/>
      <c r="C728" s="79"/>
      <c r="D728" s="78"/>
      <c r="E728" s="80"/>
      <c r="F728" s="80"/>
      <c r="G728" s="81"/>
      <c r="H728" s="81"/>
      <c r="I728" s="81"/>
      <c r="J728" s="81"/>
      <c r="K728" s="81"/>
      <c r="L728" s="81"/>
      <c r="M728" s="81"/>
    </row>
    <row r="729" spans="1:13" ht="19.149999999999999" customHeight="1">
      <c r="A729" s="78"/>
      <c r="B729" s="78"/>
      <c r="C729" s="79"/>
      <c r="D729" s="78"/>
      <c r="E729" s="80"/>
      <c r="F729" s="80"/>
      <c r="G729" s="81"/>
      <c r="H729" s="81"/>
      <c r="I729" s="81"/>
      <c r="J729" s="81"/>
      <c r="K729" s="81"/>
      <c r="L729" s="81"/>
      <c r="M729" s="81"/>
    </row>
    <row r="730" spans="1:13" ht="19.149999999999999" customHeight="1">
      <c r="A730" s="78"/>
      <c r="B730" s="78"/>
      <c r="C730" s="79"/>
      <c r="D730" s="78"/>
      <c r="E730" s="80"/>
      <c r="F730" s="80"/>
      <c r="G730" s="81"/>
      <c r="H730" s="81"/>
      <c r="I730" s="81"/>
      <c r="J730" s="81"/>
      <c r="K730" s="81"/>
      <c r="L730" s="81"/>
      <c r="M730" s="81"/>
    </row>
    <row r="731" spans="1:13" ht="19.149999999999999" customHeight="1">
      <c r="A731" s="78"/>
      <c r="B731" s="78"/>
      <c r="C731" s="79"/>
      <c r="D731" s="78"/>
      <c r="E731" s="80"/>
      <c r="F731" s="80"/>
      <c r="G731" s="81"/>
      <c r="H731" s="81"/>
      <c r="I731" s="81"/>
      <c r="J731" s="81"/>
      <c r="K731" s="81"/>
      <c r="L731" s="81"/>
      <c r="M731" s="81"/>
    </row>
    <row r="732" spans="1:13" ht="19.149999999999999" customHeight="1">
      <c r="A732" s="78"/>
      <c r="B732" s="78"/>
      <c r="C732" s="79"/>
      <c r="D732" s="78"/>
      <c r="E732" s="80"/>
      <c r="F732" s="80"/>
      <c r="G732" s="81"/>
      <c r="H732" s="81"/>
      <c r="I732" s="81"/>
      <c r="J732" s="81"/>
      <c r="K732" s="81"/>
      <c r="L732" s="81"/>
      <c r="M732" s="81"/>
    </row>
    <row r="733" spans="1:13" ht="19.149999999999999" customHeight="1">
      <c r="A733" s="78"/>
      <c r="B733" s="78"/>
      <c r="C733" s="79"/>
      <c r="D733" s="78"/>
      <c r="E733" s="80"/>
      <c r="F733" s="80"/>
      <c r="G733" s="81"/>
      <c r="H733" s="81"/>
      <c r="I733" s="81"/>
      <c r="J733" s="81"/>
      <c r="K733" s="81"/>
      <c r="L733" s="81"/>
      <c r="M733" s="81"/>
    </row>
    <row r="734" spans="1:13" ht="19.149999999999999" customHeight="1">
      <c r="A734" s="78"/>
      <c r="B734" s="78"/>
      <c r="C734" s="79"/>
      <c r="D734" s="78"/>
      <c r="E734" s="80"/>
      <c r="F734" s="80"/>
      <c r="G734" s="81"/>
      <c r="H734" s="81"/>
      <c r="I734" s="81"/>
      <c r="J734" s="81"/>
      <c r="K734" s="81"/>
      <c r="L734" s="81"/>
      <c r="M734" s="81"/>
    </row>
    <row r="735" spans="1:13" ht="19.149999999999999" customHeight="1">
      <c r="A735" s="78"/>
      <c r="B735" s="78"/>
      <c r="C735" s="79"/>
      <c r="D735" s="78"/>
      <c r="E735" s="80"/>
      <c r="F735" s="80"/>
      <c r="G735" s="81"/>
      <c r="H735" s="81"/>
      <c r="I735" s="81"/>
      <c r="J735" s="81"/>
      <c r="K735" s="81"/>
      <c r="L735" s="81"/>
      <c r="M735" s="81"/>
    </row>
    <row r="736" spans="1:13" ht="19.149999999999999" customHeight="1">
      <c r="A736" s="78"/>
      <c r="B736" s="78"/>
      <c r="C736" s="79"/>
      <c r="D736" s="78"/>
      <c r="E736" s="80"/>
      <c r="F736" s="80"/>
      <c r="G736" s="81"/>
      <c r="H736" s="81"/>
      <c r="I736" s="81"/>
      <c r="J736" s="81"/>
      <c r="K736" s="81"/>
      <c r="L736" s="81"/>
      <c r="M736" s="81"/>
    </row>
    <row r="737" spans="1:13" ht="19.149999999999999" customHeight="1">
      <c r="A737" s="78"/>
      <c r="B737" s="78"/>
      <c r="C737" s="79"/>
      <c r="D737" s="78"/>
      <c r="E737" s="80"/>
      <c r="F737" s="80"/>
      <c r="G737" s="81"/>
      <c r="H737" s="81"/>
      <c r="I737" s="81"/>
      <c r="J737" s="81"/>
      <c r="K737" s="81"/>
      <c r="L737" s="81"/>
      <c r="M737" s="81"/>
    </row>
    <row r="738" spans="1:13" ht="19.149999999999999" customHeight="1">
      <c r="A738" s="78"/>
      <c r="B738" s="78"/>
      <c r="C738" s="79"/>
      <c r="D738" s="78"/>
      <c r="E738" s="80"/>
      <c r="F738" s="80"/>
      <c r="G738" s="81"/>
      <c r="H738" s="81"/>
      <c r="I738" s="81"/>
      <c r="J738" s="81"/>
      <c r="K738" s="81"/>
      <c r="L738" s="81"/>
      <c r="M738" s="81"/>
    </row>
    <row r="739" spans="1:13" ht="19.149999999999999" customHeight="1">
      <c r="A739" s="78"/>
      <c r="B739" s="78"/>
      <c r="C739" s="79"/>
      <c r="D739" s="78"/>
      <c r="E739" s="80"/>
      <c r="F739" s="80"/>
      <c r="G739" s="81"/>
      <c r="H739" s="81"/>
      <c r="I739" s="81"/>
      <c r="J739" s="81"/>
      <c r="K739" s="81"/>
      <c r="L739" s="81"/>
      <c r="M739" s="81"/>
    </row>
    <row r="740" spans="1:13" ht="19.149999999999999" customHeight="1">
      <c r="A740" s="78"/>
      <c r="B740" s="78"/>
      <c r="C740" s="79"/>
      <c r="D740" s="78"/>
      <c r="E740" s="80"/>
      <c r="F740" s="80"/>
      <c r="G740" s="81"/>
      <c r="H740" s="81"/>
      <c r="I740" s="81"/>
      <c r="J740" s="81"/>
      <c r="K740" s="81"/>
      <c r="L740" s="81"/>
      <c r="M740" s="81"/>
    </row>
    <row r="741" spans="1:13" ht="19.149999999999999" customHeight="1">
      <c r="A741" s="78"/>
      <c r="B741" s="78"/>
      <c r="C741" s="79"/>
      <c r="D741" s="78"/>
      <c r="E741" s="80"/>
      <c r="F741" s="80"/>
      <c r="G741" s="81"/>
      <c r="H741" s="81"/>
      <c r="I741" s="81"/>
      <c r="J741" s="81"/>
      <c r="K741" s="81"/>
      <c r="L741" s="81"/>
      <c r="M741" s="81"/>
    </row>
    <row r="742" spans="1:13" ht="19.149999999999999" customHeight="1">
      <c r="A742" s="78"/>
      <c r="B742" s="78"/>
      <c r="C742" s="79"/>
      <c r="D742" s="78"/>
      <c r="E742" s="80"/>
      <c r="F742" s="80"/>
      <c r="G742" s="81"/>
      <c r="H742" s="81"/>
      <c r="I742" s="81"/>
      <c r="J742" s="81"/>
      <c r="K742" s="81"/>
      <c r="L742" s="81"/>
      <c r="M742" s="81"/>
    </row>
    <row r="743" spans="1:13" ht="19.149999999999999" customHeight="1">
      <c r="A743" s="78"/>
      <c r="B743" s="78"/>
      <c r="C743" s="79"/>
      <c r="D743" s="78"/>
      <c r="E743" s="80"/>
      <c r="F743" s="80"/>
      <c r="G743" s="81"/>
      <c r="H743" s="81"/>
      <c r="I743" s="81"/>
      <c r="J743" s="81"/>
      <c r="K743" s="81"/>
      <c r="L743" s="81"/>
      <c r="M743" s="81"/>
    </row>
    <row r="744" spans="1:13" ht="19.149999999999999" customHeight="1">
      <c r="A744" s="78"/>
      <c r="B744" s="78"/>
      <c r="C744" s="79"/>
      <c r="D744" s="78"/>
      <c r="E744" s="80"/>
      <c r="F744" s="80"/>
      <c r="G744" s="81"/>
      <c r="H744" s="81"/>
      <c r="I744" s="81"/>
      <c r="J744" s="81"/>
      <c r="K744" s="81"/>
      <c r="L744" s="81"/>
      <c r="M744" s="81"/>
    </row>
    <row r="745" spans="1:13" ht="19.149999999999999" customHeight="1">
      <c r="A745" s="78"/>
      <c r="B745" s="78"/>
      <c r="C745" s="79"/>
      <c r="D745" s="78"/>
      <c r="E745" s="80"/>
      <c r="F745" s="80"/>
      <c r="G745" s="81"/>
      <c r="H745" s="81"/>
      <c r="I745" s="81"/>
      <c r="J745" s="81"/>
      <c r="K745" s="81"/>
      <c r="L745" s="81"/>
      <c r="M745" s="81"/>
    </row>
    <row r="746" spans="1:13" ht="19.149999999999999" customHeight="1">
      <c r="A746" s="78"/>
      <c r="B746" s="78"/>
      <c r="C746" s="79"/>
      <c r="D746" s="78"/>
      <c r="E746" s="80"/>
      <c r="F746" s="80"/>
      <c r="G746" s="81"/>
      <c r="H746" s="81"/>
      <c r="I746" s="81"/>
      <c r="J746" s="81"/>
      <c r="K746" s="81"/>
      <c r="L746" s="81"/>
      <c r="M746" s="81"/>
    </row>
    <row r="747" spans="1:13" ht="19.149999999999999" customHeight="1">
      <c r="A747" s="78"/>
      <c r="B747" s="78"/>
      <c r="C747" s="79"/>
      <c r="D747" s="78"/>
      <c r="E747" s="80"/>
      <c r="F747" s="80"/>
      <c r="G747" s="81"/>
      <c r="H747" s="81"/>
      <c r="I747" s="81"/>
      <c r="J747" s="81"/>
      <c r="K747" s="81"/>
      <c r="L747" s="81"/>
      <c r="M747" s="81"/>
    </row>
    <row r="748" spans="1:13" ht="19.149999999999999" customHeight="1">
      <c r="A748" s="78"/>
      <c r="B748" s="78"/>
      <c r="C748" s="79"/>
      <c r="D748" s="78"/>
      <c r="E748" s="80"/>
      <c r="F748" s="80"/>
      <c r="G748" s="81"/>
      <c r="H748" s="81"/>
      <c r="I748" s="81"/>
      <c r="J748" s="81"/>
      <c r="K748" s="81"/>
      <c r="L748" s="81"/>
      <c r="M748" s="81"/>
    </row>
    <row r="749" spans="1:13" ht="19.149999999999999" customHeight="1">
      <c r="A749" s="78"/>
      <c r="B749" s="78"/>
      <c r="C749" s="79"/>
      <c r="D749" s="78"/>
      <c r="E749" s="80"/>
      <c r="F749" s="80"/>
      <c r="G749" s="81"/>
      <c r="H749" s="81"/>
      <c r="I749" s="81"/>
      <c r="J749" s="81"/>
      <c r="K749" s="81"/>
      <c r="L749" s="81"/>
      <c r="M749" s="81"/>
    </row>
    <row r="750" spans="1:13" ht="19.149999999999999" customHeight="1">
      <c r="A750" s="78"/>
      <c r="B750" s="78"/>
      <c r="C750" s="79"/>
      <c r="D750" s="78"/>
      <c r="E750" s="80"/>
      <c r="F750" s="80"/>
      <c r="G750" s="81"/>
      <c r="H750" s="81"/>
      <c r="I750" s="81"/>
      <c r="J750" s="81"/>
      <c r="K750" s="81"/>
      <c r="L750" s="81"/>
      <c r="M750" s="81"/>
    </row>
    <row r="751" spans="1:13" ht="19.149999999999999" customHeight="1">
      <c r="A751" s="78"/>
      <c r="B751" s="78"/>
      <c r="C751" s="79"/>
      <c r="D751" s="78"/>
      <c r="E751" s="80"/>
      <c r="F751" s="80"/>
      <c r="G751" s="81"/>
      <c r="H751" s="81"/>
      <c r="I751" s="81"/>
      <c r="J751" s="81"/>
      <c r="K751" s="81"/>
      <c r="L751" s="81"/>
      <c r="M751" s="81"/>
    </row>
    <row r="752" spans="1:13" ht="19.149999999999999" customHeight="1">
      <c r="A752" s="78"/>
      <c r="B752" s="78"/>
      <c r="C752" s="79"/>
      <c r="D752" s="78"/>
      <c r="E752" s="80"/>
      <c r="F752" s="80"/>
      <c r="G752" s="81"/>
      <c r="H752" s="81"/>
      <c r="I752" s="81"/>
      <c r="J752" s="81"/>
      <c r="K752" s="81"/>
      <c r="L752" s="81"/>
      <c r="M752" s="81"/>
    </row>
    <row r="753" spans="1:13" ht="19.149999999999999" customHeight="1">
      <c r="A753" s="78"/>
      <c r="B753" s="78"/>
      <c r="C753" s="79"/>
      <c r="D753" s="78"/>
      <c r="E753" s="80"/>
      <c r="F753" s="80"/>
      <c r="G753" s="81"/>
      <c r="H753" s="81"/>
      <c r="I753" s="81"/>
      <c r="J753" s="81"/>
      <c r="K753" s="81"/>
      <c r="L753" s="81"/>
      <c r="M753" s="81"/>
    </row>
    <row r="754" spans="1:13" ht="19.149999999999999" customHeight="1">
      <c r="A754" s="78"/>
      <c r="B754" s="78"/>
      <c r="C754" s="79"/>
      <c r="D754" s="78"/>
      <c r="E754" s="80"/>
      <c r="F754" s="80"/>
      <c r="G754" s="81"/>
      <c r="H754" s="81"/>
      <c r="I754" s="81"/>
      <c r="J754" s="81"/>
      <c r="K754" s="81"/>
      <c r="L754" s="81"/>
      <c r="M754" s="81"/>
    </row>
    <row r="755" spans="1:13" ht="19.149999999999999" customHeight="1">
      <c r="A755" s="78"/>
      <c r="B755" s="78"/>
      <c r="C755" s="79"/>
      <c r="D755" s="78"/>
      <c r="E755" s="80"/>
      <c r="F755" s="80"/>
      <c r="G755" s="81"/>
      <c r="H755" s="81"/>
      <c r="I755" s="81"/>
      <c r="J755" s="81"/>
      <c r="K755" s="81"/>
      <c r="L755" s="81"/>
      <c r="M755" s="81"/>
    </row>
    <row r="756" spans="1:13" ht="19.149999999999999" customHeight="1">
      <c r="A756" s="78"/>
      <c r="B756" s="78"/>
      <c r="C756" s="79"/>
      <c r="D756" s="78"/>
      <c r="E756" s="80"/>
      <c r="F756" s="80"/>
      <c r="G756" s="81"/>
      <c r="H756" s="81"/>
      <c r="I756" s="81"/>
      <c r="J756" s="81"/>
      <c r="K756" s="81"/>
      <c r="L756" s="81"/>
      <c r="M756" s="81"/>
    </row>
    <row r="757" spans="1:13" ht="19.149999999999999" customHeight="1">
      <c r="A757" s="78"/>
      <c r="B757" s="78"/>
      <c r="C757" s="79"/>
      <c r="D757" s="78"/>
      <c r="E757" s="80"/>
      <c r="F757" s="80"/>
      <c r="G757" s="81"/>
      <c r="H757" s="81"/>
      <c r="I757" s="81"/>
      <c r="J757" s="81"/>
      <c r="K757" s="81"/>
      <c r="L757" s="81"/>
      <c r="M757" s="81"/>
    </row>
    <row r="758" spans="1:13" ht="19.149999999999999" customHeight="1">
      <c r="A758" s="78"/>
      <c r="B758" s="78"/>
      <c r="C758" s="79"/>
      <c r="D758" s="78"/>
      <c r="E758" s="80"/>
      <c r="F758" s="80"/>
      <c r="G758" s="81"/>
      <c r="H758" s="81"/>
      <c r="I758" s="81"/>
      <c r="J758" s="81"/>
      <c r="K758" s="81"/>
      <c r="L758" s="81"/>
      <c r="M758" s="81"/>
    </row>
    <row r="759" spans="1:13" ht="19.149999999999999" customHeight="1">
      <c r="A759" s="78"/>
      <c r="B759" s="78"/>
      <c r="C759" s="79"/>
      <c r="D759" s="78"/>
      <c r="E759" s="80"/>
      <c r="F759" s="80"/>
      <c r="G759" s="81"/>
      <c r="H759" s="81"/>
      <c r="I759" s="81"/>
      <c r="J759" s="81"/>
      <c r="K759" s="81"/>
      <c r="L759" s="81"/>
      <c r="M759" s="81"/>
    </row>
    <row r="760" spans="1:13" ht="19.149999999999999" customHeight="1">
      <c r="A760" s="78"/>
      <c r="B760" s="78"/>
      <c r="C760" s="79"/>
      <c r="D760" s="78"/>
      <c r="E760" s="80"/>
      <c r="F760" s="80"/>
      <c r="G760" s="81"/>
      <c r="H760" s="81"/>
      <c r="I760" s="81"/>
      <c r="J760" s="81"/>
      <c r="K760" s="81"/>
      <c r="L760" s="81"/>
      <c r="M760" s="81"/>
    </row>
    <row r="761" spans="1:13" ht="19.149999999999999" customHeight="1">
      <c r="A761" s="78"/>
      <c r="B761" s="78"/>
      <c r="C761" s="79"/>
      <c r="D761" s="78"/>
      <c r="E761" s="80"/>
      <c r="F761" s="80"/>
      <c r="G761" s="81"/>
      <c r="H761" s="81"/>
      <c r="I761" s="81"/>
      <c r="J761" s="81"/>
      <c r="K761" s="81"/>
      <c r="L761" s="81"/>
      <c r="M761" s="81"/>
    </row>
    <row r="762" spans="1:13" ht="19.149999999999999" customHeight="1">
      <c r="A762" s="78"/>
      <c r="B762" s="78"/>
      <c r="C762" s="79"/>
      <c r="D762" s="78"/>
      <c r="E762" s="80"/>
      <c r="F762" s="80"/>
      <c r="G762" s="81"/>
      <c r="H762" s="81"/>
      <c r="I762" s="81"/>
      <c r="J762" s="81"/>
      <c r="K762" s="81"/>
      <c r="L762" s="81"/>
      <c r="M762" s="81"/>
    </row>
    <row r="763" spans="1:13" ht="19.149999999999999" customHeight="1">
      <c r="A763" s="78"/>
      <c r="B763" s="78"/>
      <c r="C763" s="79"/>
      <c r="D763" s="78"/>
      <c r="E763" s="80"/>
      <c r="F763" s="80"/>
      <c r="G763" s="81"/>
      <c r="H763" s="81"/>
      <c r="I763" s="81"/>
      <c r="J763" s="81"/>
      <c r="K763" s="81"/>
      <c r="L763" s="81"/>
      <c r="M763" s="81"/>
    </row>
    <row r="764" spans="1:13" ht="19.149999999999999" customHeight="1">
      <c r="A764" s="78"/>
      <c r="B764" s="78"/>
      <c r="C764" s="79"/>
      <c r="D764" s="78"/>
      <c r="E764" s="80"/>
      <c r="F764" s="80"/>
      <c r="G764" s="81"/>
      <c r="H764" s="81"/>
      <c r="I764" s="81"/>
      <c r="J764" s="81"/>
      <c r="K764" s="81"/>
      <c r="L764" s="81"/>
      <c r="M764" s="81"/>
    </row>
    <row r="765" spans="1:13" ht="19.149999999999999" customHeight="1">
      <c r="A765" s="78"/>
      <c r="B765" s="78"/>
      <c r="C765" s="79"/>
      <c r="D765" s="78"/>
      <c r="E765" s="80"/>
      <c r="F765" s="80"/>
      <c r="G765" s="81"/>
      <c r="H765" s="81"/>
      <c r="I765" s="81"/>
      <c r="J765" s="81"/>
      <c r="K765" s="81"/>
      <c r="L765" s="81"/>
      <c r="M765" s="81"/>
    </row>
    <row r="766" spans="1:13" ht="19.149999999999999" customHeight="1">
      <c r="A766" s="78"/>
      <c r="B766" s="78"/>
      <c r="C766" s="79"/>
      <c r="D766" s="78"/>
      <c r="E766" s="80"/>
      <c r="F766" s="80"/>
      <c r="G766" s="81"/>
      <c r="H766" s="81"/>
      <c r="I766" s="81"/>
      <c r="J766" s="81"/>
      <c r="K766" s="81"/>
      <c r="L766" s="81"/>
      <c r="M766" s="81"/>
    </row>
    <row r="767" spans="1:13" ht="19.149999999999999" customHeight="1">
      <c r="A767" s="78"/>
      <c r="B767" s="78"/>
      <c r="C767" s="79"/>
      <c r="D767" s="78"/>
      <c r="E767" s="80"/>
      <c r="F767" s="80"/>
      <c r="G767" s="81"/>
      <c r="H767" s="81"/>
      <c r="I767" s="81"/>
      <c r="J767" s="81"/>
      <c r="K767" s="81"/>
      <c r="L767" s="81"/>
      <c r="M767" s="81"/>
    </row>
    <row r="768" spans="1:13" ht="19.149999999999999" customHeight="1">
      <c r="A768" s="78"/>
      <c r="B768" s="78"/>
      <c r="C768" s="79"/>
      <c r="D768" s="78"/>
      <c r="E768" s="80"/>
      <c r="F768" s="80"/>
      <c r="G768" s="81"/>
      <c r="H768" s="81"/>
      <c r="I768" s="81"/>
      <c r="J768" s="81"/>
      <c r="K768" s="81"/>
      <c r="L768" s="81"/>
      <c r="M768" s="81"/>
    </row>
    <row r="769" spans="1:13" ht="19.149999999999999" customHeight="1">
      <c r="A769" s="78"/>
      <c r="B769" s="78"/>
      <c r="C769" s="79"/>
      <c r="D769" s="78"/>
      <c r="E769" s="80"/>
      <c r="F769" s="80"/>
      <c r="G769" s="81"/>
      <c r="H769" s="81"/>
      <c r="I769" s="81"/>
      <c r="J769" s="81"/>
      <c r="K769" s="81"/>
      <c r="L769" s="81"/>
      <c r="M769" s="81"/>
    </row>
    <row r="770" spans="1:13" ht="19.149999999999999" customHeight="1">
      <c r="A770" s="78"/>
      <c r="B770" s="78"/>
      <c r="C770" s="79"/>
      <c r="D770" s="78"/>
      <c r="E770" s="80"/>
      <c r="F770" s="80"/>
      <c r="G770" s="81"/>
      <c r="H770" s="81"/>
      <c r="I770" s="81"/>
      <c r="J770" s="81"/>
      <c r="K770" s="81"/>
      <c r="L770" s="81"/>
      <c r="M770" s="81"/>
    </row>
    <row r="771" spans="1:13" ht="19.149999999999999" customHeight="1">
      <c r="A771" s="78"/>
      <c r="B771" s="78"/>
      <c r="C771" s="79"/>
      <c r="D771" s="78"/>
      <c r="E771" s="80"/>
      <c r="F771" s="80"/>
      <c r="G771" s="81"/>
      <c r="H771" s="81"/>
      <c r="I771" s="81"/>
      <c r="J771" s="81"/>
      <c r="K771" s="81"/>
      <c r="L771" s="81"/>
      <c r="M771" s="81"/>
    </row>
    <row r="772" spans="1:13" ht="19.149999999999999" customHeight="1">
      <c r="A772" s="78"/>
      <c r="B772" s="78"/>
      <c r="C772" s="79"/>
      <c r="D772" s="78"/>
      <c r="E772" s="80"/>
      <c r="F772" s="80"/>
      <c r="G772" s="81"/>
      <c r="H772" s="81"/>
      <c r="I772" s="81"/>
      <c r="J772" s="81"/>
      <c r="K772" s="81"/>
      <c r="L772" s="81"/>
      <c r="M772" s="81"/>
    </row>
    <row r="773" spans="1:13" ht="19.149999999999999" customHeight="1">
      <c r="A773" s="78"/>
      <c r="B773" s="78"/>
      <c r="C773" s="79"/>
      <c r="D773" s="78"/>
      <c r="E773" s="80"/>
      <c r="F773" s="80"/>
      <c r="G773" s="81"/>
      <c r="H773" s="81"/>
      <c r="I773" s="81"/>
      <c r="J773" s="81"/>
      <c r="K773" s="81"/>
      <c r="L773" s="81"/>
      <c r="M773" s="81"/>
    </row>
    <row r="774" spans="1:13" ht="19.149999999999999" customHeight="1">
      <c r="A774" s="78"/>
      <c r="B774" s="78"/>
      <c r="C774" s="79"/>
      <c r="D774" s="78"/>
      <c r="E774" s="80"/>
      <c r="F774" s="80"/>
      <c r="G774" s="81"/>
      <c r="H774" s="81"/>
      <c r="I774" s="81"/>
      <c r="J774" s="81"/>
      <c r="K774" s="81"/>
      <c r="L774" s="81"/>
      <c r="M774" s="81"/>
    </row>
    <row r="775" spans="1:13" ht="19.149999999999999" customHeight="1">
      <c r="A775" s="78"/>
      <c r="B775" s="78"/>
      <c r="C775" s="79"/>
      <c r="D775" s="78"/>
      <c r="E775" s="80"/>
      <c r="F775" s="80"/>
      <c r="G775" s="81"/>
      <c r="H775" s="81"/>
      <c r="I775" s="81"/>
      <c r="J775" s="81"/>
      <c r="K775" s="81"/>
      <c r="L775" s="81"/>
      <c r="M775" s="81"/>
    </row>
    <row r="776" spans="1:13" ht="19.149999999999999" customHeight="1">
      <c r="A776" s="78"/>
      <c r="B776" s="78"/>
      <c r="C776" s="79"/>
      <c r="D776" s="78"/>
      <c r="E776" s="80"/>
      <c r="F776" s="80"/>
      <c r="G776" s="81"/>
      <c r="H776" s="81"/>
      <c r="I776" s="81"/>
      <c r="J776" s="81"/>
      <c r="K776" s="81"/>
      <c r="L776" s="81"/>
      <c r="M776" s="81"/>
    </row>
    <row r="777" spans="1:13" ht="19.149999999999999" customHeight="1">
      <c r="A777" s="78"/>
      <c r="B777" s="78"/>
      <c r="C777" s="79"/>
      <c r="D777" s="78"/>
      <c r="E777" s="80"/>
      <c r="F777" s="80"/>
      <c r="G777" s="81"/>
      <c r="H777" s="81"/>
      <c r="I777" s="81"/>
      <c r="J777" s="81"/>
      <c r="K777" s="81"/>
      <c r="L777" s="81"/>
      <c r="M777" s="81"/>
    </row>
    <row r="778" spans="1:13" ht="19.149999999999999" customHeight="1">
      <c r="A778" s="78"/>
      <c r="B778" s="78"/>
      <c r="C778" s="79"/>
      <c r="D778" s="78"/>
      <c r="E778" s="80"/>
      <c r="F778" s="80"/>
      <c r="G778" s="81"/>
      <c r="H778" s="81"/>
      <c r="I778" s="81"/>
      <c r="J778" s="81"/>
      <c r="K778" s="81"/>
      <c r="L778" s="81"/>
      <c r="M778" s="81"/>
    </row>
    <row r="779" spans="1:13" ht="19.149999999999999" customHeight="1">
      <c r="A779" s="78"/>
      <c r="B779" s="78"/>
      <c r="C779" s="79"/>
      <c r="D779" s="78"/>
      <c r="E779" s="80"/>
      <c r="F779" s="80"/>
      <c r="G779" s="81"/>
      <c r="H779" s="81"/>
      <c r="I779" s="81"/>
      <c r="J779" s="81"/>
      <c r="K779" s="81"/>
      <c r="L779" s="81"/>
      <c r="M779" s="81"/>
    </row>
    <row r="780" spans="1:13" ht="19.149999999999999" customHeight="1">
      <c r="A780" s="78"/>
      <c r="B780" s="78"/>
      <c r="C780" s="79"/>
      <c r="D780" s="78"/>
      <c r="E780" s="80"/>
      <c r="F780" s="80"/>
      <c r="G780" s="81"/>
      <c r="H780" s="81"/>
      <c r="I780" s="81"/>
      <c r="J780" s="81"/>
      <c r="K780" s="81"/>
      <c r="L780" s="81"/>
      <c r="M780" s="81"/>
    </row>
    <row r="781" spans="1:13" ht="19.149999999999999" customHeight="1">
      <c r="A781" s="78"/>
      <c r="B781" s="78"/>
      <c r="C781" s="79"/>
      <c r="D781" s="78"/>
      <c r="E781" s="80"/>
      <c r="F781" s="80"/>
      <c r="G781" s="81"/>
      <c r="H781" s="81"/>
      <c r="I781" s="81"/>
      <c r="J781" s="81"/>
      <c r="K781" s="81"/>
      <c r="L781" s="81"/>
      <c r="M781" s="81"/>
    </row>
    <row r="782" spans="1:13" ht="19.149999999999999" customHeight="1">
      <c r="A782" s="78"/>
      <c r="B782" s="78"/>
      <c r="C782" s="79"/>
      <c r="D782" s="78"/>
      <c r="E782" s="80"/>
      <c r="F782" s="80"/>
      <c r="G782" s="81"/>
      <c r="H782" s="81"/>
      <c r="I782" s="81"/>
      <c r="J782" s="81"/>
      <c r="K782" s="81"/>
      <c r="L782" s="81"/>
      <c r="M782" s="81"/>
    </row>
    <row r="783" spans="1:13" ht="19.149999999999999" customHeight="1">
      <c r="A783" s="78"/>
      <c r="B783" s="78"/>
      <c r="C783" s="79"/>
      <c r="D783" s="78"/>
      <c r="E783" s="80"/>
      <c r="F783" s="80"/>
      <c r="G783" s="81"/>
      <c r="H783" s="81"/>
      <c r="I783" s="81"/>
      <c r="J783" s="81"/>
      <c r="K783" s="81"/>
      <c r="L783" s="81"/>
      <c r="M783" s="81"/>
    </row>
    <row r="784" spans="1:13" ht="19.149999999999999" customHeight="1">
      <c r="A784" s="78"/>
      <c r="B784" s="78"/>
      <c r="C784" s="79"/>
      <c r="D784" s="78"/>
      <c r="E784" s="80"/>
      <c r="F784" s="80"/>
      <c r="G784" s="81"/>
      <c r="H784" s="81"/>
      <c r="I784" s="81"/>
      <c r="J784" s="81"/>
      <c r="K784" s="81"/>
      <c r="L784" s="81"/>
      <c r="M784" s="81"/>
    </row>
    <row r="785" spans="1:13" ht="19.149999999999999" customHeight="1">
      <c r="A785" s="78"/>
      <c r="B785" s="78"/>
      <c r="C785" s="79"/>
      <c r="D785" s="78"/>
      <c r="E785" s="80"/>
      <c r="F785" s="80"/>
      <c r="G785" s="81"/>
      <c r="H785" s="81"/>
      <c r="I785" s="81"/>
      <c r="J785" s="81"/>
      <c r="K785" s="81"/>
      <c r="L785" s="81"/>
      <c r="M785" s="81"/>
    </row>
    <row r="786" spans="1:13" ht="19.149999999999999" customHeight="1">
      <c r="A786" s="78"/>
      <c r="B786" s="78"/>
      <c r="C786" s="79"/>
      <c r="D786" s="78"/>
      <c r="E786" s="80"/>
      <c r="F786" s="80"/>
      <c r="G786" s="81"/>
      <c r="H786" s="81"/>
      <c r="I786" s="81"/>
      <c r="J786" s="81"/>
      <c r="K786" s="81"/>
      <c r="L786" s="81"/>
      <c r="M786" s="81"/>
    </row>
    <row r="787" spans="1:13" ht="19.149999999999999" customHeight="1">
      <c r="A787" s="78"/>
      <c r="B787" s="78"/>
      <c r="C787" s="79"/>
      <c r="D787" s="78"/>
      <c r="E787" s="80"/>
      <c r="F787" s="80"/>
      <c r="G787" s="81"/>
      <c r="H787" s="81"/>
      <c r="I787" s="81"/>
      <c r="J787" s="81"/>
      <c r="K787" s="81"/>
      <c r="L787" s="81"/>
      <c r="M787" s="81"/>
    </row>
    <row r="788" spans="1:13" ht="19.149999999999999" customHeight="1">
      <c r="A788" s="78"/>
      <c r="B788" s="78"/>
      <c r="C788" s="79"/>
      <c r="D788" s="78"/>
      <c r="E788" s="80"/>
      <c r="F788" s="80"/>
      <c r="G788" s="81"/>
      <c r="H788" s="81"/>
      <c r="I788" s="81"/>
      <c r="J788" s="81"/>
      <c r="K788" s="81"/>
      <c r="L788" s="81"/>
      <c r="M788" s="81"/>
    </row>
    <row r="789" spans="1:13" ht="19.149999999999999" customHeight="1">
      <c r="A789" s="78"/>
      <c r="B789" s="78"/>
      <c r="C789" s="79"/>
      <c r="D789" s="78"/>
      <c r="E789" s="80"/>
      <c r="F789" s="80"/>
      <c r="G789" s="81"/>
      <c r="H789" s="81"/>
      <c r="I789" s="81"/>
      <c r="J789" s="81"/>
      <c r="K789" s="81"/>
      <c r="L789" s="81"/>
      <c r="M789" s="81"/>
    </row>
    <row r="790" spans="1:13" ht="19.149999999999999" customHeight="1">
      <c r="A790" s="78"/>
      <c r="B790" s="78"/>
      <c r="C790" s="79"/>
      <c r="D790" s="78"/>
      <c r="E790" s="80"/>
      <c r="F790" s="80"/>
      <c r="G790" s="81"/>
      <c r="H790" s="81"/>
      <c r="I790" s="81"/>
      <c r="J790" s="81"/>
      <c r="K790" s="81"/>
      <c r="L790" s="81"/>
      <c r="M790" s="81"/>
    </row>
    <row r="791" spans="1:13" ht="19.149999999999999" customHeight="1">
      <c r="A791" s="78"/>
      <c r="B791" s="78"/>
      <c r="C791" s="79"/>
      <c r="D791" s="78"/>
      <c r="E791" s="80"/>
      <c r="F791" s="80"/>
      <c r="G791" s="81"/>
      <c r="H791" s="81"/>
      <c r="I791" s="81"/>
      <c r="J791" s="81"/>
      <c r="K791" s="81"/>
      <c r="L791" s="81"/>
      <c r="M791" s="81"/>
    </row>
    <row r="792" spans="1:13" ht="19.149999999999999" customHeight="1">
      <c r="A792" s="78"/>
      <c r="B792" s="78"/>
      <c r="C792" s="79"/>
      <c r="D792" s="78"/>
      <c r="E792" s="80"/>
      <c r="F792" s="80"/>
      <c r="G792" s="81"/>
      <c r="H792" s="81"/>
      <c r="I792" s="81"/>
      <c r="J792" s="81"/>
      <c r="K792" s="81"/>
      <c r="L792" s="81"/>
      <c r="M792" s="81"/>
    </row>
    <row r="793" spans="1:13" ht="19.149999999999999" customHeight="1">
      <c r="A793" s="78"/>
      <c r="B793" s="78"/>
      <c r="C793" s="79"/>
      <c r="D793" s="78"/>
      <c r="E793" s="80"/>
      <c r="F793" s="80"/>
      <c r="G793" s="81"/>
      <c r="H793" s="81"/>
      <c r="I793" s="81"/>
      <c r="J793" s="81"/>
      <c r="K793" s="81"/>
      <c r="L793" s="81"/>
      <c r="M793" s="81"/>
    </row>
    <row r="794" spans="1:13" ht="19.149999999999999" customHeight="1">
      <c r="A794" s="78"/>
      <c r="B794" s="78"/>
      <c r="C794" s="79"/>
      <c r="D794" s="78"/>
      <c r="E794" s="80"/>
      <c r="F794" s="80"/>
      <c r="G794" s="81"/>
      <c r="H794" s="81"/>
      <c r="I794" s="81"/>
      <c r="J794" s="81"/>
      <c r="K794" s="81"/>
      <c r="L794" s="81"/>
      <c r="M794" s="81"/>
    </row>
    <row r="795" spans="1:13" ht="19.149999999999999" customHeight="1">
      <c r="A795" s="78"/>
      <c r="B795" s="78"/>
      <c r="C795" s="79"/>
      <c r="D795" s="78"/>
      <c r="E795" s="80"/>
      <c r="F795" s="80"/>
      <c r="G795" s="81"/>
      <c r="H795" s="81"/>
      <c r="I795" s="81"/>
      <c r="J795" s="81"/>
      <c r="K795" s="81"/>
      <c r="L795" s="81"/>
      <c r="M795" s="81"/>
    </row>
    <row r="796" spans="1:13" ht="19.149999999999999" customHeight="1">
      <c r="A796" s="78"/>
      <c r="B796" s="78"/>
      <c r="C796" s="79"/>
      <c r="D796" s="78"/>
      <c r="E796" s="80"/>
      <c r="F796" s="80"/>
      <c r="G796" s="81"/>
      <c r="H796" s="81"/>
      <c r="I796" s="81"/>
      <c r="J796" s="81"/>
      <c r="K796" s="81"/>
      <c r="L796" s="81"/>
      <c r="M796" s="81"/>
    </row>
    <row r="797" spans="1:13" ht="19.149999999999999" customHeight="1">
      <c r="A797" s="78"/>
      <c r="B797" s="78"/>
      <c r="C797" s="79"/>
      <c r="D797" s="78"/>
      <c r="E797" s="80"/>
      <c r="F797" s="80"/>
      <c r="G797" s="81"/>
      <c r="H797" s="81"/>
      <c r="I797" s="81"/>
      <c r="J797" s="81"/>
      <c r="K797" s="81"/>
      <c r="L797" s="81"/>
      <c r="M797" s="81"/>
    </row>
    <row r="798" spans="1:13" ht="19.149999999999999" customHeight="1">
      <c r="A798" s="78"/>
      <c r="B798" s="78"/>
      <c r="C798" s="79"/>
      <c r="D798" s="78"/>
      <c r="E798" s="80"/>
      <c r="F798" s="80"/>
      <c r="G798" s="81"/>
      <c r="H798" s="81"/>
      <c r="I798" s="81"/>
      <c r="J798" s="81"/>
      <c r="K798" s="81"/>
      <c r="L798" s="81"/>
      <c r="M798" s="81"/>
    </row>
    <row r="799" spans="1:13" ht="19.149999999999999" customHeight="1">
      <c r="A799" s="78"/>
      <c r="B799" s="78"/>
      <c r="C799" s="79"/>
      <c r="D799" s="78"/>
      <c r="E799" s="80"/>
      <c r="F799" s="80"/>
      <c r="G799" s="81"/>
      <c r="H799" s="81"/>
      <c r="I799" s="81"/>
      <c r="J799" s="81"/>
      <c r="K799" s="81"/>
      <c r="L799" s="81"/>
      <c r="M799" s="81"/>
    </row>
    <row r="800" spans="1:13" ht="19.149999999999999" customHeight="1">
      <c r="A800" s="78"/>
      <c r="B800" s="78"/>
      <c r="C800" s="79"/>
      <c r="D800" s="78"/>
      <c r="E800" s="80"/>
      <c r="F800" s="80"/>
      <c r="G800" s="81"/>
      <c r="H800" s="81"/>
      <c r="I800" s="81"/>
      <c r="J800" s="81"/>
      <c r="K800" s="81"/>
      <c r="L800" s="81"/>
      <c r="M800" s="81"/>
    </row>
    <row r="801" spans="1:13" ht="19.149999999999999" customHeight="1">
      <c r="A801" s="78"/>
      <c r="B801" s="78"/>
      <c r="C801" s="79"/>
      <c r="D801" s="78"/>
      <c r="E801" s="80"/>
      <c r="F801" s="80"/>
      <c r="G801" s="81"/>
      <c r="H801" s="81"/>
      <c r="I801" s="81"/>
      <c r="J801" s="81"/>
      <c r="K801" s="81"/>
      <c r="L801" s="81"/>
      <c r="M801" s="81"/>
    </row>
    <row r="802" spans="1:13" ht="19.149999999999999" customHeight="1">
      <c r="A802" s="78"/>
      <c r="B802" s="78"/>
      <c r="C802" s="79"/>
      <c r="D802" s="78"/>
      <c r="E802" s="80"/>
      <c r="F802" s="80"/>
      <c r="G802" s="81"/>
      <c r="H802" s="81"/>
      <c r="I802" s="81"/>
      <c r="J802" s="81"/>
      <c r="K802" s="81"/>
      <c r="L802" s="81"/>
      <c r="M802" s="81"/>
    </row>
    <row r="803" spans="1:13" ht="19.149999999999999" customHeight="1">
      <c r="A803" s="78"/>
      <c r="B803" s="78"/>
      <c r="C803" s="79"/>
      <c r="D803" s="78"/>
      <c r="E803" s="80"/>
      <c r="F803" s="80"/>
      <c r="G803" s="81"/>
      <c r="H803" s="81"/>
      <c r="I803" s="81"/>
      <c r="J803" s="81"/>
      <c r="K803" s="81"/>
      <c r="L803" s="81"/>
      <c r="M803" s="81"/>
    </row>
    <row r="804" spans="1:13" ht="19.149999999999999" customHeight="1">
      <c r="A804" s="78"/>
      <c r="B804" s="78"/>
      <c r="C804" s="79"/>
      <c r="D804" s="78"/>
      <c r="E804" s="80"/>
      <c r="F804" s="80"/>
      <c r="G804" s="81"/>
      <c r="H804" s="81"/>
      <c r="I804" s="81"/>
      <c r="J804" s="81"/>
      <c r="K804" s="81"/>
      <c r="L804" s="81"/>
      <c r="M804" s="81"/>
    </row>
    <row r="805" spans="1:13" ht="19.149999999999999" customHeight="1">
      <c r="A805" s="78"/>
      <c r="B805" s="78"/>
      <c r="C805" s="79"/>
      <c r="D805" s="78"/>
      <c r="E805" s="80"/>
      <c r="F805" s="80"/>
      <c r="G805" s="81"/>
      <c r="H805" s="81"/>
      <c r="I805" s="81"/>
      <c r="J805" s="81"/>
      <c r="K805" s="81"/>
      <c r="L805" s="81"/>
      <c r="M805" s="81"/>
    </row>
    <row r="806" spans="1:13" ht="19.149999999999999" customHeight="1">
      <c r="A806" s="78"/>
      <c r="B806" s="78"/>
      <c r="C806" s="79"/>
      <c r="D806" s="78"/>
      <c r="E806" s="80"/>
      <c r="F806" s="80"/>
      <c r="G806" s="81"/>
      <c r="H806" s="81"/>
      <c r="I806" s="81"/>
      <c r="J806" s="81"/>
      <c r="K806" s="81"/>
      <c r="L806" s="81"/>
      <c r="M806" s="81"/>
    </row>
    <row r="807" spans="1:13" ht="19.149999999999999" customHeight="1">
      <c r="A807" s="78"/>
      <c r="B807" s="78"/>
      <c r="C807" s="79"/>
      <c r="D807" s="78"/>
      <c r="E807" s="80"/>
      <c r="F807" s="80"/>
      <c r="G807" s="81"/>
      <c r="H807" s="81"/>
      <c r="I807" s="81"/>
      <c r="J807" s="81"/>
      <c r="K807" s="81"/>
      <c r="L807" s="81"/>
      <c r="M807" s="81"/>
    </row>
    <row r="808" spans="1:13" ht="19.149999999999999" customHeight="1">
      <c r="A808" s="78"/>
      <c r="B808" s="78"/>
      <c r="C808" s="79"/>
      <c r="D808" s="78"/>
      <c r="E808" s="80"/>
      <c r="F808" s="80"/>
      <c r="G808" s="81"/>
      <c r="H808" s="81"/>
      <c r="I808" s="81"/>
      <c r="J808" s="81"/>
      <c r="K808" s="81"/>
      <c r="L808" s="81"/>
      <c r="M808" s="81"/>
    </row>
    <row r="809" spans="1:13" ht="19.149999999999999" customHeight="1">
      <c r="A809" s="78"/>
      <c r="B809" s="78"/>
      <c r="C809" s="79"/>
      <c r="D809" s="78"/>
      <c r="E809" s="80"/>
      <c r="F809" s="80"/>
      <c r="G809" s="81"/>
      <c r="H809" s="81"/>
      <c r="I809" s="81"/>
      <c r="J809" s="81"/>
      <c r="K809" s="81"/>
      <c r="L809" s="81"/>
      <c r="M809" s="81"/>
    </row>
    <row r="810" spans="1:13" ht="19.149999999999999" customHeight="1">
      <c r="A810" s="78"/>
      <c r="B810" s="78"/>
      <c r="C810" s="79"/>
      <c r="D810" s="78"/>
      <c r="E810" s="80"/>
      <c r="F810" s="80"/>
      <c r="G810" s="81"/>
      <c r="H810" s="81"/>
      <c r="I810" s="81"/>
      <c r="J810" s="81"/>
      <c r="K810" s="81"/>
      <c r="L810" s="81"/>
      <c r="M810" s="81"/>
    </row>
    <row r="811" spans="1:13" ht="19.149999999999999" customHeight="1">
      <c r="A811" s="78"/>
      <c r="B811" s="78"/>
      <c r="C811" s="79"/>
      <c r="D811" s="78"/>
      <c r="E811" s="80"/>
      <c r="F811" s="80"/>
      <c r="G811" s="81"/>
      <c r="H811" s="81"/>
      <c r="I811" s="81"/>
      <c r="J811" s="81"/>
      <c r="K811" s="81"/>
      <c r="L811" s="81"/>
      <c r="M811" s="81"/>
    </row>
    <row r="812" spans="1:13" ht="19.149999999999999" customHeight="1">
      <c r="A812" s="78"/>
      <c r="B812" s="78"/>
      <c r="C812" s="79"/>
      <c r="D812" s="78"/>
      <c r="E812" s="80"/>
      <c r="F812" s="80"/>
      <c r="G812" s="81"/>
      <c r="H812" s="81"/>
      <c r="I812" s="81"/>
      <c r="J812" s="81"/>
      <c r="K812" s="81"/>
      <c r="L812" s="81"/>
      <c r="M812" s="81"/>
    </row>
    <row r="813" spans="1:13" ht="19.149999999999999" customHeight="1">
      <c r="A813" s="78"/>
      <c r="B813" s="78"/>
      <c r="C813" s="79"/>
      <c r="D813" s="78"/>
      <c r="E813" s="80"/>
      <c r="F813" s="80"/>
      <c r="G813" s="81"/>
      <c r="H813" s="81"/>
      <c r="I813" s="81"/>
      <c r="J813" s="81"/>
      <c r="K813" s="81"/>
      <c r="L813" s="81"/>
      <c r="M813" s="81"/>
    </row>
    <row r="814" spans="1:13" ht="19.149999999999999" customHeight="1">
      <c r="A814" s="78"/>
      <c r="B814" s="78"/>
      <c r="C814" s="79"/>
      <c r="D814" s="78"/>
      <c r="E814" s="80"/>
      <c r="F814" s="80"/>
      <c r="G814" s="81"/>
      <c r="H814" s="81"/>
      <c r="I814" s="81"/>
      <c r="J814" s="81"/>
      <c r="K814" s="81"/>
      <c r="L814" s="81"/>
      <c r="M814" s="81"/>
    </row>
    <row r="815" spans="1:13" ht="19.149999999999999" customHeight="1">
      <c r="A815" s="78"/>
      <c r="B815" s="78"/>
      <c r="C815" s="79"/>
      <c r="D815" s="78"/>
      <c r="E815" s="80"/>
      <c r="F815" s="80"/>
      <c r="G815" s="81"/>
      <c r="H815" s="81"/>
      <c r="I815" s="81"/>
      <c r="J815" s="81"/>
      <c r="K815" s="81"/>
      <c r="L815" s="81"/>
      <c r="M815" s="81"/>
    </row>
    <row r="816" spans="1:13" ht="19.149999999999999" customHeight="1">
      <c r="A816" s="78"/>
      <c r="B816" s="78"/>
      <c r="C816" s="79"/>
      <c r="D816" s="78"/>
      <c r="E816" s="80"/>
      <c r="F816" s="80"/>
      <c r="G816" s="81"/>
      <c r="H816" s="81"/>
      <c r="I816" s="81"/>
      <c r="J816" s="81"/>
      <c r="K816" s="81"/>
      <c r="L816" s="81"/>
      <c r="M816" s="81"/>
    </row>
    <row r="817" spans="1:13" ht="19.149999999999999" customHeight="1">
      <c r="A817" s="78"/>
      <c r="B817" s="78"/>
      <c r="C817" s="79"/>
      <c r="D817" s="78"/>
      <c r="E817" s="80"/>
      <c r="F817" s="80"/>
      <c r="G817" s="81"/>
      <c r="H817" s="81"/>
      <c r="I817" s="81"/>
      <c r="J817" s="81"/>
      <c r="K817" s="81"/>
      <c r="L817" s="81"/>
      <c r="M817" s="81"/>
    </row>
    <row r="818" spans="1:13" ht="19.149999999999999" customHeight="1">
      <c r="A818" s="78"/>
      <c r="B818" s="78"/>
      <c r="C818" s="79"/>
      <c r="D818" s="78"/>
      <c r="E818" s="80"/>
      <c r="F818" s="80"/>
      <c r="G818" s="81"/>
      <c r="H818" s="81"/>
      <c r="I818" s="81"/>
      <c r="J818" s="81"/>
      <c r="K818" s="81"/>
      <c r="L818" s="81"/>
      <c r="M818" s="81"/>
    </row>
    <row r="819" spans="1:13" ht="19.149999999999999" customHeight="1">
      <c r="A819" s="78"/>
      <c r="B819" s="78"/>
      <c r="C819" s="79"/>
      <c r="D819" s="78"/>
      <c r="E819" s="80"/>
      <c r="F819" s="80"/>
      <c r="G819" s="81"/>
      <c r="H819" s="81"/>
      <c r="I819" s="81"/>
      <c r="J819" s="81"/>
      <c r="K819" s="81"/>
      <c r="L819" s="81"/>
      <c r="M819" s="81"/>
    </row>
    <row r="820" spans="1:13" ht="19.149999999999999" customHeight="1">
      <c r="A820" s="78"/>
      <c r="B820" s="78"/>
      <c r="C820" s="79"/>
      <c r="D820" s="78"/>
      <c r="E820" s="80"/>
      <c r="F820" s="80"/>
      <c r="G820" s="81"/>
      <c r="H820" s="81"/>
      <c r="I820" s="81"/>
      <c r="J820" s="81"/>
      <c r="K820" s="81"/>
      <c r="L820" s="81"/>
      <c r="M820" s="81"/>
    </row>
    <row r="821" spans="1:13" ht="19.149999999999999" customHeight="1">
      <c r="A821" s="78"/>
      <c r="B821" s="78"/>
      <c r="C821" s="79"/>
      <c r="D821" s="78"/>
      <c r="E821" s="80"/>
      <c r="F821" s="80"/>
      <c r="G821" s="81"/>
      <c r="H821" s="81"/>
      <c r="I821" s="81"/>
      <c r="J821" s="81"/>
      <c r="K821" s="81"/>
      <c r="L821" s="81"/>
      <c r="M821" s="81"/>
    </row>
    <row r="822" spans="1:13" ht="19.149999999999999" customHeight="1">
      <c r="A822" s="78"/>
      <c r="B822" s="78"/>
      <c r="C822" s="79"/>
      <c r="D822" s="78"/>
      <c r="E822" s="80"/>
      <c r="F822" s="80"/>
      <c r="G822" s="81"/>
      <c r="H822" s="81"/>
      <c r="I822" s="81"/>
      <c r="J822" s="81"/>
      <c r="K822" s="81"/>
      <c r="L822" s="81"/>
      <c r="M822" s="81"/>
    </row>
    <row r="823" spans="1:13" ht="19.149999999999999" customHeight="1">
      <c r="A823" s="78"/>
      <c r="B823" s="78"/>
      <c r="C823" s="79"/>
      <c r="D823" s="78"/>
      <c r="E823" s="80"/>
      <c r="F823" s="80"/>
      <c r="G823" s="81"/>
      <c r="H823" s="81"/>
      <c r="I823" s="81"/>
      <c r="J823" s="81"/>
      <c r="K823" s="81"/>
      <c r="L823" s="81"/>
      <c r="M823" s="81"/>
    </row>
    <row r="824" spans="1:13" ht="19.149999999999999" customHeight="1">
      <c r="A824" s="78"/>
      <c r="B824" s="78"/>
      <c r="C824" s="79"/>
      <c r="D824" s="78"/>
      <c r="E824" s="80"/>
      <c r="F824" s="80"/>
      <c r="G824" s="81"/>
      <c r="H824" s="81"/>
      <c r="I824" s="81"/>
      <c r="J824" s="81"/>
      <c r="K824" s="81"/>
      <c r="L824" s="81"/>
      <c r="M824" s="81"/>
    </row>
    <row r="825" spans="1:13" ht="19.149999999999999" customHeight="1">
      <c r="A825" s="78"/>
      <c r="B825" s="78"/>
      <c r="C825" s="79"/>
      <c r="D825" s="78"/>
      <c r="E825" s="80"/>
      <c r="F825" s="80"/>
      <c r="G825" s="81"/>
      <c r="H825" s="81"/>
      <c r="I825" s="81"/>
      <c r="J825" s="81"/>
      <c r="K825" s="81"/>
      <c r="L825" s="81"/>
      <c r="M825" s="81"/>
    </row>
    <row r="826" spans="1:13" ht="19.149999999999999" customHeight="1">
      <c r="A826" s="78"/>
      <c r="B826" s="78"/>
      <c r="C826" s="79"/>
      <c r="D826" s="78"/>
      <c r="E826" s="80"/>
      <c r="F826" s="80"/>
      <c r="G826" s="81"/>
      <c r="H826" s="81"/>
      <c r="I826" s="81"/>
      <c r="J826" s="81"/>
      <c r="K826" s="81"/>
      <c r="L826" s="81"/>
      <c r="M826" s="81"/>
    </row>
    <row r="827" spans="1:13" ht="19.149999999999999" customHeight="1">
      <c r="A827" s="78"/>
      <c r="B827" s="78"/>
      <c r="C827" s="79"/>
      <c r="D827" s="78"/>
      <c r="E827" s="80"/>
      <c r="F827" s="80"/>
      <c r="G827" s="81"/>
      <c r="H827" s="81"/>
      <c r="I827" s="81"/>
      <c r="J827" s="81"/>
      <c r="K827" s="81"/>
      <c r="L827" s="81"/>
      <c r="M827" s="81"/>
    </row>
    <row r="828" spans="1:13" ht="19.149999999999999" customHeight="1">
      <c r="A828" s="78"/>
      <c r="B828" s="78"/>
      <c r="C828" s="79"/>
      <c r="D828" s="78"/>
      <c r="E828" s="80"/>
      <c r="F828" s="80"/>
      <c r="G828" s="81"/>
      <c r="H828" s="81"/>
      <c r="I828" s="81"/>
      <c r="J828" s="81"/>
      <c r="K828" s="81"/>
      <c r="L828" s="81"/>
      <c r="M828" s="81"/>
    </row>
    <row r="829" spans="1:13" ht="19.149999999999999" customHeight="1">
      <c r="A829" s="78"/>
      <c r="B829" s="78"/>
      <c r="C829" s="79"/>
      <c r="D829" s="78"/>
      <c r="E829" s="80"/>
      <c r="F829" s="80"/>
      <c r="G829" s="81"/>
      <c r="H829" s="81"/>
      <c r="I829" s="81"/>
      <c r="J829" s="81"/>
      <c r="K829" s="81"/>
      <c r="L829" s="81"/>
      <c r="M829" s="81"/>
    </row>
    <row r="830" spans="1:13" ht="19.149999999999999" customHeight="1">
      <c r="A830" s="78"/>
      <c r="B830" s="78"/>
      <c r="C830" s="79"/>
      <c r="D830" s="78"/>
      <c r="E830" s="80"/>
      <c r="F830" s="80"/>
      <c r="G830" s="81"/>
      <c r="H830" s="81"/>
      <c r="I830" s="81"/>
      <c r="J830" s="81"/>
      <c r="K830" s="81"/>
      <c r="L830" s="81"/>
      <c r="M830" s="81"/>
    </row>
    <row r="831" spans="1:13" ht="19.149999999999999" customHeight="1">
      <c r="A831" s="78"/>
      <c r="B831" s="78"/>
      <c r="C831" s="79"/>
      <c r="D831" s="78"/>
      <c r="E831" s="80"/>
      <c r="F831" s="80"/>
      <c r="G831" s="81"/>
      <c r="H831" s="81"/>
      <c r="I831" s="81"/>
      <c r="J831" s="81"/>
      <c r="K831" s="81"/>
      <c r="L831" s="81"/>
      <c r="M831" s="81"/>
    </row>
    <row r="832" spans="1:13" ht="19.149999999999999" customHeight="1">
      <c r="A832" s="78"/>
      <c r="B832" s="78"/>
      <c r="C832" s="79"/>
      <c r="D832" s="78"/>
      <c r="E832" s="80"/>
      <c r="F832" s="80"/>
      <c r="G832" s="81"/>
      <c r="H832" s="81"/>
      <c r="I832" s="81"/>
      <c r="J832" s="81"/>
      <c r="K832" s="81"/>
      <c r="L832" s="81"/>
      <c r="M832" s="81"/>
    </row>
    <row r="833" spans="1:13" ht="19.149999999999999" customHeight="1">
      <c r="A833" s="78"/>
      <c r="B833" s="78"/>
      <c r="C833" s="79"/>
      <c r="D833" s="78"/>
      <c r="E833" s="80"/>
      <c r="F833" s="80"/>
      <c r="G833" s="81"/>
      <c r="H833" s="81"/>
      <c r="I833" s="81"/>
      <c r="J833" s="81"/>
      <c r="K833" s="81"/>
      <c r="L833" s="81"/>
      <c r="M833" s="81"/>
    </row>
    <row r="834" spans="1:13" ht="19.149999999999999" customHeight="1">
      <c r="A834" s="78"/>
      <c r="B834" s="78"/>
      <c r="C834" s="79"/>
      <c r="D834" s="78"/>
      <c r="E834" s="80"/>
      <c r="F834" s="80"/>
      <c r="G834" s="81"/>
      <c r="H834" s="81"/>
      <c r="I834" s="81"/>
      <c r="J834" s="81"/>
      <c r="K834" s="81"/>
      <c r="L834" s="81"/>
      <c r="M834" s="81"/>
    </row>
    <row r="835" spans="1:13" ht="19.149999999999999" customHeight="1">
      <c r="A835" s="78"/>
      <c r="B835" s="78"/>
      <c r="C835" s="79"/>
      <c r="D835" s="78"/>
      <c r="E835" s="80"/>
      <c r="F835" s="80"/>
      <c r="G835" s="81"/>
      <c r="H835" s="81"/>
      <c r="I835" s="81"/>
      <c r="J835" s="81"/>
      <c r="K835" s="81"/>
      <c r="L835" s="81"/>
      <c r="M835" s="81"/>
    </row>
    <row r="836" spans="1:13" ht="19.149999999999999" customHeight="1">
      <c r="A836" s="78"/>
      <c r="B836" s="78"/>
      <c r="C836" s="79"/>
      <c r="D836" s="78"/>
      <c r="E836" s="80"/>
      <c r="F836" s="80"/>
      <c r="G836" s="81"/>
      <c r="H836" s="81"/>
      <c r="I836" s="81"/>
      <c r="J836" s="81"/>
      <c r="K836" s="81"/>
      <c r="L836" s="81"/>
      <c r="M836" s="81"/>
    </row>
    <row r="837" spans="1:13" ht="19.149999999999999" customHeight="1">
      <c r="A837" s="78"/>
      <c r="B837" s="78"/>
      <c r="C837" s="79"/>
      <c r="D837" s="78"/>
      <c r="E837" s="80"/>
      <c r="F837" s="80"/>
      <c r="G837" s="81"/>
      <c r="H837" s="81"/>
      <c r="I837" s="81"/>
      <c r="J837" s="81"/>
      <c r="K837" s="81"/>
      <c r="L837" s="81"/>
      <c r="M837" s="81"/>
    </row>
    <row r="838" spans="1:13" ht="19.149999999999999" customHeight="1">
      <c r="A838" s="78"/>
      <c r="B838" s="78"/>
      <c r="C838" s="79"/>
      <c r="D838" s="78"/>
      <c r="E838" s="80"/>
      <c r="F838" s="80"/>
      <c r="G838" s="81"/>
      <c r="H838" s="81"/>
      <c r="I838" s="81"/>
      <c r="J838" s="81"/>
      <c r="K838" s="81"/>
      <c r="L838" s="81"/>
      <c r="M838" s="81"/>
    </row>
    <row r="839" spans="1:13" ht="19.149999999999999" customHeight="1">
      <c r="A839" s="78"/>
      <c r="B839" s="78"/>
      <c r="C839" s="79"/>
      <c r="D839" s="78"/>
      <c r="E839" s="80"/>
      <c r="F839" s="80"/>
      <c r="G839" s="81"/>
      <c r="H839" s="81"/>
      <c r="I839" s="81"/>
      <c r="J839" s="81"/>
      <c r="K839" s="81"/>
      <c r="L839" s="81"/>
      <c r="M839" s="81"/>
    </row>
    <row r="840" spans="1:13" ht="19.149999999999999" customHeight="1">
      <c r="A840" s="78"/>
      <c r="B840" s="78"/>
      <c r="C840" s="79"/>
      <c r="D840" s="78"/>
      <c r="E840" s="80"/>
      <c r="F840" s="80"/>
      <c r="G840" s="81"/>
      <c r="H840" s="81"/>
      <c r="I840" s="81"/>
      <c r="J840" s="81"/>
      <c r="K840" s="81"/>
      <c r="L840" s="81"/>
      <c r="M840" s="81"/>
    </row>
    <row r="841" spans="1:13" ht="19.149999999999999" customHeight="1">
      <c r="A841" s="78"/>
      <c r="B841" s="78"/>
      <c r="C841" s="79"/>
      <c r="D841" s="78"/>
      <c r="E841" s="80"/>
      <c r="F841" s="80"/>
      <c r="G841" s="81"/>
      <c r="H841" s="81"/>
      <c r="I841" s="81"/>
      <c r="J841" s="81"/>
      <c r="K841" s="81"/>
      <c r="L841" s="81"/>
      <c r="M841" s="81"/>
    </row>
    <row r="842" spans="1:13" ht="19.149999999999999" customHeight="1">
      <c r="A842" s="78"/>
      <c r="B842" s="78"/>
      <c r="C842" s="79"/>
      <c r="D842" s="78"/>
      <c r="E842" s="80"/>
      <c r="F842" s="80"/>
      <c r="G842" s="81"/>
      <c r="H842" s="81"/>
      <c r="I842" s="81"/>
      <c r="J842" s="81"/>
      <c r="K842" s="81"/>
      <c r="L842" s="81"/>
      <c r="M842" s="81"/>
    </row>
    <row r="843" spans="1:13" ht="19.149999999999999" customHeight="1">
      <c r="A843" s="78"/>
      <c r="B843" s="78"/>
      <c r="C843" s="79"/>
      <c r="D843" s="78"/>
      <c r="E843" s="80"/>
      <c r="F843" s="80"/>
      <c r="G843" s="81"/>
      <c r="H843" s="81"/>
      <c r="I843" s="81"/>
      <c r="J843" s="81"/>
      <c r="K843" s="81"/>
      <c r="L843" s="81"/>
      <c r="M843" s="81"/>
    </row>
    <row r="844" spans="1:13" ht="19.149999999999999" customHeight="1">
      <c r="A844" s="78"/>
      <c r="B844" s="78"/>
      <c r="C844" s="79"/>
      <c r="D844" s="78"/>
      <c r="E844" s="80"/>
      <c r="F844" s="80"/>
      <c r="G844" s="81"/>
      <c r="H844" s="81"/>
      <c r="I844" s="81"/>
      <c r="J844" s="81"/>
      <c r="K844" s="81"/>
      <c r="L844" s="81"/>
      <c r="M844" s="81"/>
    </row>
    <row r="845" spans="1:13" ht="19.149999999999999" customHeight="1">
      <c r="A845" s="78"/>
      <c r="B845" s="78"/>
      <c r="C845" s="79"/>
      <c r="D845" s="78"/>
      <c r="E845" s="80"/>
      <c r="F845" s="80"/>
      <c r="G845" s="81"/>
      <c r="H845" s="81"/>
      <c r="I845" s="81"/>
      <c r="J845" s="81"/>
      <c r="K845" s="81"/>
      <c r="L845" s="81"/>
      <c r="M845" s="81"/>
    </row>
    <row r="846" spans="1:13" ht="19.149999999999999" customHeight="1">
      <c r="A846" s="78"/>
      <c r="B846" s="78"/>
      <c r="C846" s="79"/>
      <c r="D846" s="78"/>
      <c r="E846" s="80"/>
      <c r="F846" s="80"/>
      <c r="G846" s="81"/>
      <c r="H846" s="81"/>
      <c r="I846" s="81"/>
      <c r="J846" s="81"/>
      <c r="K846" s="81"/>
      <c r="L846" s="81"/>
      <c r="M846" s="81"/>
    </row>
    <row r="847" spans="1:13" ht="19.149999999999999" customHeight="1">
      <c r="A847" s="78"/>
      <c r="B847" s="78"/>
      <c r="C847" s="79"/>
      <c r="D847" s="78"/>
      <c r="E847" s="80"/>
      <c r="F847" s="80"/>
      <c r="G847" s="81"/>
      <c r="H847" s="81"/>
      <c r="I847" s="81"/>
      <c r="J847" s="81"/>
      <c r="K847" s="81"/>
      <c r="L847" s="81"/>
      <c r="M847" s="81"/>
    </row>
    <row r="848" spans="1:13" ht="19.149999999999999" customHeight="1">
      <c r="A848" s="78"/>
      <c r="B848" s="78"/>
      <c r="C848" s="79"/>
      <c r="D848" s="78"/>
      <c r="E848" s="80"/>
      <c r="F848" s="80"/>
      <c r="G848" s="81"/>
      <c r="H848" s="81"/>
      <c r="I848" s="81"/>
      <c r="J848" s="81"/>
      <c r="K848" s="81"/>
      <c r="L848" s="81"/>
      <c r="M848" s="81"/>
    </row>
    <row r="849" spans="1:13" ht="19.149999999999999" customHeight="1">
      <c r="A849" s="78"/>
      <c r="B849" s="78"/>
      <c r="C849" s="79"/>
      <c r="D849" s="78"/>
      <c r="E849" s="80"/>
      <c r="F849" s="80"/>
      <c r="G849" s="81"/>
      <c r="H849" s="81"/>
      <c r="I849" s="81"/>
      <c r="J849" s="81"/>
      <c r="K849" s="81"/>
      <c r="L849" s="81"/>
      <c r="M849" s="81"/>
    </row>
    <row r="850" spans="1:13" ht="19.149999999999999" customHeight="1">
      <c r="A850" s="78"/>
      <c r="B850" s="78"/>
      <c r="C850" s="79"/>
      <c r="D850" s="78"/>
      <c r="E850" s="80"/>
      <c r="F850" s="80"/>
      <c r="G850" s="81"/>
      <c r="H850" s="81"/>
      <c r="I850" s="81"/>
      <c r="J850" s="81"/>
      <c r="K850" s="81"/>
      <c r="L850" s="81"/>
      <c r="M850" s="81"/>
    </row>
    <row r="851" spans="1:13" ht="19.149999999999999" customHeight="1">
      <c r="A851" s="78"/>
      <c r="B851" s="78"/>
      <c r="C851" s="79"/>
      <c r="D851" s="78"/>
      <c r="E851" s="80"/>
      <c r="F851" s="80"/>
      <c r="G851" s="81"/>
      <c r="H851" s="81"/>
      <c r="I851" s="81"/>
      <c r="J851" s="81"/>
      <c r="K851" s="81"/>
      <c r="L851" s="81"/>
      <c r="M851" s="81"/>
    </row>
    <row r="852" spans="1:13" ht="19.149999999999999" customHeight="1">
      <c r="A852" s="78"/>
      <c r="B852" s="78"/>
      <c r="C852" s="79"/>
      <c r="D852" s="78"/>
      <c r="E852" s="80"/>
      <c r="F852" s="80"/>
      <c r="G852" s="81"/>
      <c r="H852" s="81"/>
      <c r="I852" s="81"/>
      <c r="J852" s="81"/>
      <c r="K852" s="81"/>
      <c r="L852" s="81"/>
      <c r="M852" s="81"/>
    </row>
    <row r="853" spans="1:13" ht="19.149999999999999" customHeight="1">
      <c r="A853" s="78"/>
      <c r="B853" s="78"/>
      <c r="C853" s="79"/>
      <c r="D853" s="78"/>
      <c r="E853" s="80"/>
      <c r="F853" s="80"/>
      <c r="G853" s="81"/>
      <c r="H853" s="81"/>
      <c r="I853" s="81"/>
      <c r="J853" s="81"/>
      <c r="K853" s="81"/>
      <c r="L853" s="81"/>
      <c r="M853" s="81"/>
    </row>
    <row r="854" spans="1:13" ht="19.149999999999999" customHeight="1">
      <c r="A854" s="78"/>
      <c r="B854" s="78"/>
      <c r="C854" s="79"/>
      <c r="D854" s="78"/>
      <c r="E854" s="80"/>
      <c r="F854" s="80"/>
      <c r="G854" s="81"/>
      <c r="H854" s="81"/>
      <c r="I854" s="81"/>
      <c r="J854" s="81"/>
      <c r="K854" s="81"/>
      <c r="L854" s="81"/>
      <c r="M854" s="81"/>
    </row>
    <row r="855" spans="1:13" ht="19.149999999999999" customHeight="1">
      <c r="A855" s="78"/>
      <c r="B855" s="78"/>
      <c r="C855" s="79"/>
      <c r="D855" s="78"/>
      <c r="E855" s="80"/>
      <c r="F855" s="80"/>
      <c r="G855" s="81"/>
      <c r="H855" s="81"/>
      <c r="I855" s="81"/>
      <c r="J855" s="81"/>
      <c r="K855" s="81"/>
      <c r="L855" s="81"/>
      <c r="M855" s="81"/>
    </row>
    <row r="856" spans="1:13" ht="19.149999999999999" customHeight="1">
      <c r="A856" s="78"/>
      <c r="B856" s="78"/>
      <c r="C856" s="79"/>
      <c r="D856" s="78"/>
      <c r="E856" s="80"/>
      <c r="F856" s="80"/>
      <c r="G856" s="81"/>
      <c r="H856" s="81"/>
      <c r="I856" s="81"/>
      <c r="J856" s="81"/>
      <c r="K856" s="81"/>
      <c r="L856" s="81"/>
      <c r="M856" s="81"/>
    </row>
    <row r="857" spans="1:13" ht="19.149999999999999" customHeight="1">
      <c r="A857" s="78"/>
      <c r="B857" s="78"/>
      <c r="C857" s="79"/>
      <c r="D857" s="78"/>
      <c r="E857" s="80"/>
      <c r="F857" s="80"/>
      <c r="G857" s="81"/>
      <c r="H857" s="81"/>
      <c r="I857" s="81"/>
      <c r="J857" s="81"/>
      <c r="K857" s="81"/>
      <c r="L857" s="81"/>
      <c r="M857" s="81"/>
    </row>
    <row r="858" spans="1:13" ht="19.149999999999999" customHeight="1">
      <c r="A858" s="78"/>
      <c r="B858" s="78"/>
      <c r="C858" s="79"/>
      <c r="D858" s="78"/>
      <c r="E858" s="80"/>
      <c r="F858" s="80"/>
      <c r="G858" s="81"/>
      <c r="H858" s="81"/>
      <c r="I858" s="81"/>
      <c r="J858" s="81"/>
      <c r="K858" s="81"/>
      <c r="L858" s="81"/>
      <c r="M858" s="81"/>
    </row>
    <row r="859" spans="1:13" ht="19.149999999999999" customHeight="1">
      <c r="A859" s="78"/>
      <c r="B859" s="78"/>
      <c r="C859" s="79"/>
      <c r="D859" s="78"/>
      <c r="E859" s="80"/>
      <c r="F859" s="80"/>
      <c r="G859" s="81"/>
      <c r="H859" s="81"/>
      <c r="I859" s="81"/>
      <c r="J859" s="81"/>
      <c r="K859" s="81"/>
      <c r="L859" s="81"/>
      <c r="M859" s="81"/>
    </row>
    <row r="860" spans="1:13" ht="19.149999999999999" customHeight="1">
      <c r="A860" s="78"/>
      <c r="B860" s="78"/>
      <c r="C860" s="79"/>
      <c r="D860" s="78"/>
      <c r="E860" s="80"/>
      <c r="F860" s="80"/>
      <c r="G860" s="81"/>
      <c r="H860" s="81"/>
      <c r="I860" s="81"/>
      <c r="J860" s="81"/>
      <c r="K860" s="81"/>
      <c r="L860" s="81"/>
      <c r="M860" s="81"/>
    </row>
    <row r="861" spans="1:13" ht="19.149999999999999" customHeight="1">
      <c r="A861" s="78"/>
      <c r="B861" s="78"/>
      <c r="C861" s="79"/>
      <c r="D861" s="78"/>
      <c r="E861" s="80"/>
      <c r="F861" s="80"/>
      <c r="G861" s="81"/>
      <c r="H861" s="81"/>
      <c r="I861" s="81"/>
      <c r="J861" s="81"/>
      <c r="K861" s="81"/>
      <c r="L861" s="81"/>
      <c r="M861" s="81"/>
    </row>
    <row r="862" spans="1:13" ht="19.149999999999999" customHeight="1">
      <c r="A862" s="78"/>
      <c r="B862" s="78"/>
      <c r="C862" s="79"/>
      <c r="D862" s="78"/>
      <c r="E862" s="80"/>
      <c r="F862" s="80"/>
      <c r="G862" s="81"/>
      <c r="H862" s="81"/>
      <c r="I862" s="81"/>
      <c r="J862" s="81"/>
      <c r="K862" s="81"/>
      <c r="L862" s="81"/>
      <c r="M862" s="81"/>
    </row>
    <row r="863" spans="1:13" ht="19.149999999999999" customHeight="1">
      <c r="A863" s="78"/>
      <c r="B863" s="78"/>
      <c r="C863" s="79"/>
      <c r="D863" s="78"/>
      <c r="E863" s="80"/>
      <c r="F863" s="80"/>
      <c r="G863" s="81"/>
      <c r="H863" s="81"/>
      <c r="I863" s="81"/>
      <c r="J863" s="81"/>
      <c r="K863" s="81"/>
      <c r="L863" s="81"/>
      <c r="M863" s="81"/>
    </row>
    <row r="864" spans="1:13" ht="19.149999999999999" customHeight="1">
      <c r="A864" s="78"/>
      <c r="B864" s="78"/>
      <c r="C864" s="79"/>
      <c r="D864" s="78"/>
      <c r="E864" s="80"/>
      <c r="F864" s="80"/>
      <c r="G864" s="81"/>
      <c r="H864" s="81"/>
      <c r="I864" s="81"/>
      <c r="J864" s="81"/>
      <c r="K864" s="81"/>
      <c r="L864" s="81"/>
      <c r="M864" s="81"/>
    </row>
    <row r="865" spans="1:13" ht="19.149999999999999" customHeight="1">
      <c r="A865" s="78"/>
      <c r="B865" s="78"/>
      <c r="C865" s="79"/>
      <c r="D865" s="78"/>
      <c r="E865" s="80"/>
      <c r="F865" s="80"/>
      <c r="G865" s="81"/>
      <c r="H865" s="81"/>
      <c r="I865" s="81"/>
      <c r="J865" s="81"/>
      <c r="K865" s="81"/>
      <c r="L865" s="81"/>
      <c r="M865" s="81"/>
    </row>
    <row r="866" spans="1:13" ht="19.149999999999999" customHeight="1">
      <c r="A866" s="78"/>
      <c r="B866" s="78"/>
      <c r="C866" s="79"/>
      <c r="D866" s="78"/>
      <c r="E866" s="80"/>
      <c r="F866" s="80"/>
      <c r="G866" s="81"/>
      <c r="H866" s="81"/>
      <c r="I866" s="81"/>
      <c r="J866" s="81"/>
      <c r="K866" s="81"/>
      <c r="L866" s="81"/>
      <c r="M866" s="81"/>
    </row>
    <row r="867" spans="1:13" ht="19.149999999999999" customHeight="1">
      <c r="A867" s="78"/>
      <c r="B867" s="78"/>
      <c r="C867" s="79"/>
      <c r="D867" s="78"/>
      <c r="E867" s="80"/>
      <c r="F867" s="80"/>
      <c r="G867" s="81"/>
      <c r="H867" s="81"/>
      <c r="I867" s="81"/>
      <c r="J867" s="81"/>
      <c r="K867" s="81"/>
      <c r="L867" s="81"/>
      <c r="M867" s="81"/>
    </row>
    <row r="868" spans="1:13" ht="19.149999999999999" customHeight="1">
      <c r="A868" s="78"/>
      <c r="B868" s="78"/>
      <c r="C868" s="79"/>
      <c r="D868" s="78"/>
      <c r="E868" s="80"/>
      <c r="F868" s="80"/>
      <c r="G868" s="81"/>
      <c r="H868" s="81"/>
      <c r="I868" s="81"/>
      <c r="J868" s="81"/>
      <c r="K868" s="81"/>
      <c r="L868" s="81"/>
      <c r="M868" s="81"/>
    </row>
    <row r="869" spans="1:13" ht="19.149999999999999" customHeight="1">
      <c r="A869" s="78"/>
      <c r="B869" s="78"/>
      <c r="C869" s="79"/>
      <c r="D869" s="78"/>
      <c r="E869" s="80"/>
      <c r="F869" s="80"/>
      <c r="G869" s="81"/>
      <c r="H869" s="81"/>
      <c r="I869" s="81"/>
      <c r="J869" s="81"/>
      <c r="K869" s="81"/>
      <c r="L869" s="81"/>
      <c r="M869" s="81"/>
    </row>
    <row r="870" spans="1:13" ht="19.149999999999999" customHeight="1">
      <c r="A870" s="78"/>
      <c r="B870" s="78"/>
      <c r="C870" s="79"/>
      <c r="D870" s="78"/>
      <c r="E870" s="80"/>
      <c r="F870" s="80"/>
      <c r="G870" s="81"/>
      <c r="H870" s="81"/>
      <c r="I870" s="81"/>
      <c r="J870" s="81"/>
      <c r="K870" s="81"/>
      <c r="L870" s="81"/>
      <c r="M870" s="81"/>
    </row>
    <row r="871" spans="1:13" ht="19.149999999999999" customHeight="1">
      <c r="A871" s="78"/>
      <c r="B871" s="78"/>
      <c r="C871" s="79"/>
      <c r="D871" s="78"/>
      <c r="E871" s="80"/>
      <c r="F871" s="80"/>
      <c r="G871" s="81"/>
      <c r="H871" s="81"/>
      <c r="I871" s="81"/>
      <c r="J871" s="81"/>
      <c r="K871" s="81"/>
      <c r="L871" s="81"/>
      <c r="M871" s="81"/>
    </row>
    <row r="872" spans="1:13" ht="19.149999999999999" customHeight="1">
      <c r="A872" s="78"/>
      <c r="B872" s="78"/>
      <c r="C872" s="79"/>
      <c r="D872" s="78"/>
      <c r="E872" s="80"/>
      <c r="F872" s="80"/>
      <c r="G872" s="81"/>
      <c r="H872" s="81"/>
      <c r="I872" s="81"/>
      <c r="J872" s="81"/>
      <c r="K872" s="81"/>
      <c r="L872" s="81"/>
      <c r="M872" s="81"/>
    </row>
    <row r="873" spans="1:13" ht="19.149999999999999" customHeight="1">
      <c r="A873" s="78"/>
      <c r="B873" s="78"/>
      <c r="C873" s="79"/>
      <c r="D873" s="78"/>
      <c r="E873" s="80"/>
      <c r="F873" s="80"/>
      <c r="G873" s="81"/>
      <c r="H873" s="81"/>
      <c r="I873" s="81"/>
      <c r="J873" s="81"/>
      <c r="K873" s="81"/>
      <c r="L873" s="81"/>
      <c r="M873" s="81"/>
    </row>
    <row r="874" spans="1:13" ht="19.149999999999999" customHeight="1">
      <c r="A874" s="78"/>
      <c r="B874" s="78"/>
      <c r="C874" s="79"/>
      <c r="D874" s="78"/>
      <c r="E874" s="80"/>
      <c r="F874" s="80"/>
      <c r="G874" s="81"/>
      <c r="H874" s="81"/>
      <c r="I874" s="81"/>
      <c r="J874" s="81"/>
      <c r="K874" s="81"/>
      <c r="L874" s="81"/>
      <c r="M874" s="81"/>
    </row>
    <row r="875" spans="1:13" ht="19.149999999999999" customHeight="1">
      <c r="A875" s="78"/>
      <c r="B875" s="78"/>
      <c r="C875" s="79"/>
      <c r="D875" s="78"/>
      <c r="E875" s="80"/>
      <c r="F875" s="80"/>
      <c r="G875" s="81"/>
      <c r="H875" s="81"/>
      <c r="I875" s="81"/>
      <c r="J875" s="81"/>
      <c r="K875" s="81"/>
      <c r="L875" s="81"/>
      <c r="M875" s="81"/>
    </row>
    <row r="876" spans="1:13" ht="19.149999999999999" customHeight="1">
      <c r="A876" s="78"/>
      <c r="B876" s="78"/>
      <c r="C876" s="79"/>
      <c r="D876" s="78"/>
      <c r="E876" s="80"/>
      <c r="F876" s="80"/>
      <c r="G876" s="81"/>
      <c r="H876" s="81"/>
      <c r="I876" s="81"/>
      <c r="J876" s="81"/>
      <c r="K876" s="81"/>
      <c r="L876" s="81"/>
      <c r="M876" s="81"/>
    </row>
    <row r="877" spans="1:13" ht="19.149999999999999" customHeight="1">
      <c r="A877" s="78"/>
      <c r="B877" s="78"/>
      <c r="C877" s="79"/>
      <c r="D877" s="78"/>
      <c r="E877" s="80"/>
      <c r="F877" s="80"/>
      <c r="G877" s="81"/>
      <c r="H877" s="81"/>
      <c r="I877" s="81"/>
      <c r="J877" s="81"/>
      <c r="K877" s="81"/>
      <c r="L877" s="81"/>
      <c r="M877" s="81"/>
    </row>
    <row r="878" spans="1:13" ht="19.149999999999999" customHeight="1">
      <c r="A878" s="78"/>
      <c r="B878" s="78"/>
      <c r="C878" s="79"/>
      <c r="D878" s="78"/>
      <c r="E878" s="80"/>
      <c r="F878" s="80"/>
      <c r="G878" s="81"/>
      <c r="H878" s="81"/>
      <c r="I878" s="81"/>
      <c r="J878" s="81"/>
      <c r="K878" s="81"/>
      <c r="L878" s="81"/>
      <c r="M878" s="81"/>
    </row>
    <row r="879" spans="1:13" ht="19.149999999999999" customHeight="1">
      <c r="A879" s="78"/>
      <c r="B879" s="78"/>
      <c r="C879" s="79"/>
      <c r="D879" s="78"/>
      <c r="E879" s="80"/>
      <c r="F879" s="80"/>
      <c r="G879" s="81"/>
      <c r="H879" s="81"/>
      <c r="I879" s="81"/>
      <c r="J879" s="81"/>
      <c r="K879" s="81"/>
      <c r="L879" s="81"/>
      <c r="M879" s="81"/>
    </row>
    <row r="880" spans="1:13" ht="19.149999999999999" customHeight="1">
      <c r="A880" s="78"/>
      <c r="B880" s="78"/>
      <c r="C880" s="79"/>
      <c r="D880" s="78"/>
      <c r="E880" s="80"/>
      <c r="F880" s="80"/>
      <c r="G880" s="81"/>
      <c r="H880" s="81"/>
      <c r="I880" s="81"/>
      <c r="J880" s="81"/>
      <c r="K880" s="81"/>
      <c r="L880" s="81"/>
      <c r="M880" s="81"/>
    </row>
    <row r="881" spans="1:13" ht="19.149999999999999" customHeight="1">
      <c r="A881" s="78"/>
      <c r="B881" s="78"/>
      <c r="C881" s="79"/>
      <c r="D881" s="78"/>
      <c r="E881" s="80"/>
      <c r="F881" s="80"/>
      <c r="G881" s="81"/>
      <c r="H881" s="81"/>
      <c r="I881" s="81"/>
      <c r="J881" s="81"/>
      <c r="K881" s="81"/>
      <c r="L881" s="81"/>
      <c r="M881" s="81"/>
    </row>
    <row r="882" spans="1:13" ht="19.149999999999999" customHeight="1">
      <c r="A882" s="78"/>
      <c r="B882" s="78"/>
      <c r="C882" s="79"/>
      <c r="D882" s="78"/>
      <c r="E882" s="80"/>
      <c r="F882" s="80"/>
      <c r="G882" s="81"/>
      <c r="H882" s="81"/>
      <c r="I882" s="81"/>
      <c r="J882" s="81"/>
      <c r="K882" s="81"/>
      <c r="L882" s="81"/>
      <c r="M882" s="81"/>
    </row>
    <row r="883" spans="1:13" ht="19.149999999999999" customHeight="1">
      <c r="A883" s="78"/>
      <c r="B883" s="78"/>
      <c r="C883" s="79"/>
      <c r="D883" s="78"/>
      <c r="E883" s="80"/>
      <c r="F883" s="80"/>
      <c r="G883" s="81"/>
      <c r="H883" s="81"/>
      <c r="I883" s="81"/>
      <c r="J883" s="81"/>
      <c r="K883" s="81"/>
      <c r="L883" s="81"/>
      <c r="M883" s="81"/>
    </row>
    <row r="884" spans="1:13" ht="19.149999999999999" customHeight="1">
      <c r="A884" s="78"/>
      <c r="B884" s="78"/>
      <c r="C884" s="79"/>
      <c r="D884" s="78"/>
      <c r="E884" s="80"/>
      <c r="F884" s="80"/>
      <c r="G884" s="81"/>
      <c r="H884" s="81"/>
      <c r="I884" s="81"/>
      <c r="J884" s="81"/>
      <c r="K884" s="81"/>
      <c r="L884" s="81"/>
      <c r="M884" s="81"/>
    </row>
    <row r="885" spans="1:13" ht="19.149999999999999" customHeight="1">
      <c r="A885" s="78"/>
      <c r="B885" s="78"/>
      <c r="C885" s="79"/>
      <c r="D885" s="78"/>
      <c r="E885" s="80"/>
      <c r="F885" s="80"/>
      <c r="G885" s="81"/>
      <c r="H885" s="81"/>
      <c r="I885" s="81"/>
      <c r="J885" s="81"/>
      <c r="K885" s="81"/>
      <c r="L885" s="81"/>
      <c r="M885" s="81"/>
    </row>
    <row r="886" spans="1:13" ht="19.149999999999999" customHeight="1">
      <c r="A886" s="78"/>
      <c r="B886" s="78"/>
      <c r="C886" s="79"/>
      <c r="D886" s="78"/>
      <c r="E886" s="80"/>
      <c r="F886" s="80"/>
      <c r="G886" s="81"/>
      <c r="H886" s="81"/>
      <c r="I886" s="81"/>
      <c r="J886" s="81"/>
      <c r="K886" s="81"/>
      <c r="L886" s="81"/>
      <c r="M886" s="81"/>
    </row>
    <row r="887" spans="1:13" ht="19.149999999999999" customHeight="1">
      <c r="A887" s="78"/>
      <c r="B887" s="78"/>
      <c r="C887" s="79"/>
      <c r="D887" s="78"/>
      <c r="E887" s="80"/>
      <c r="F887" s="80"/>
      <c r="G887" s="81"/>
      <c r="H887" s="81"/>
      <c r="I887" s="81"/>
      <c r="J887" s="81"/>
      <c r="K887" s="81"/>
      <c r="L887" s="81"/>
      <c r="M887" s="81"/>
    </row>
    <row r="888" spans="1:13" ht="19.149999999999999" customHeight="1">
      <c r="A888" s="78"/>
      <c r="B888" s="78"/>
      <c r="C888" s="79"/>
      <c r="D888" s="78"/>
      <c r="E888" s="80"/>
      <c r="F888" s="80"/>
      <c r="G888" s="81"/>
      <c r="H888" s="81"/>
      <c r="I888" s="81"/>
      <c r="J888" s="81"/>
      <c r="K888" s="81"/>
      <c r="L888" s="81"/>
      <c r="M888" s="81"/>
    </row>
    <row r="889" spans="1:13" ht="19.149999999999999" customHeight="1">
      <c r="A889" s="78"/>
      <c r="B889" s="78"/>
      <c r="C889" s="79"/>
      <c r="D889" s="78"/>
      <c r="E889" s="80"/>
      <c r="F889" s="80"/>
      <c r="G889" s="81"/>
      <c r="H889" s="81"/>
      <c r="I889" s="81"/>
      <c r="J889" s="81"/>
      <c r="K889" s="81"/>
      <c r="L889" s="81"/>
      <c r="M889" s="81"/>
    </row>
    <row r="890" spans="1:13" ht="19.149999999999999" customHeight="1">
      <c r="A890" s="78"/>
      <c r="B890" s="78"/>
      <c r="C890" s="79"/>
      <c r="D890" s="78"/>
      <c r="E890" s="80"/>
      <c r="F890" s="80"/>
      <c r="G890" s="81"/>
      <c r="H890" s="81"/>
      <c r="I890" s="81"/>
      <c r="J890" s="81"/>
      <c r="K890" s="81"/>
      <c r="L890" s="81"/>
      <c r="M890" s="81"/>
    </row>
    <row r="891" spans="1:13" ht="19.149999999999999" customHeight="1">
      <c r="A891" s="78"/>
      <c r="B891" s="78"/>
      <c r="C891" s="79"/>
      <c r="D891" s="78"/>
      <c r="E891" s="80"/>
      <c r="F891" s="80"/>
      <c r="G891" s="81"/>
      <c r="H891" s="81"/>
      <c r="I891" s="81"/>
      <c r="J891" s="81"/>
      <c r="K891" s="81"/>
      <c r="L891" s="81"/>
      <c r="M891" s="81"/>
    </row>
    <row r="892" spans="1:13" ht="19.149999999999999" customHeight="1">
      <c r="A892" s="78"/>
      <c r="B892" s="78"/>
      <c r="C892" s="79"/>
      <c r="D892" s="78"/>
      <c r="E892" s="80"/>
      <c r="F892" s="80"/>
      <c r="G892" s="81"/>
      <c r="H892" s="81"/>
      <c r="I892" s="81"/>
      <c r="J892" s="81"/>
      <c r="K892" s="81"/>
      <c r="L892" s="81"/>
      <c r="M892" s="81"/>
    </row>
    <row r="893" spans="1:13" ht="19.149999999999999" customHeight="1">
      <c r="A893" s="78"/>
      <c r="B893" s="78"/>
      <c r="C893" s="79"/>
      <c r="D893" s="78"/>
      <c r="E893" s="80"/>
      <c r="F893" s="80"/>
      <c r="G893" s="81"/>
      <c r="H893" s="81"/>
      <c r="I893" s="81"/>
      <c r="J893" s="81"/>
      <c r="K893" s="81"/>
      <c r="L893" s="81"/>
      <c r="M893" s="81"/>
    </row>
    <row r="894" spans="1:13" ht="19.149999999999999" customHeight="1">
      <c r="A894" s="78"/>
      <c r="B894" s="78"/>
      <c r="C894" s="79"/>
      <c r="D894" s="78"/>
      <c r="E894" s="80"/>
      <c r="F894" s="80"/>
      <c r="G894" s="81"/>
      <c r="H894" s="81"/>
      <c r="I894" s="81"/>
      <c r="J894" s="81"/>
      <c r="K894" s="81"/>
      <c r="L894" s="81"/>
      <c r="M894" s="81"/>
    </row>
    <row r="895" spans="1:13" ht="19.149999999999999" customHeight="1">
      <c r="A895" s="78"/>
      <c r="B895" s="78"/>
      <c r="C895" s="79"/>
      <c r="D895" s="78"/>
      <c r="E895" s="80"/>
      <c r="F895" s="80"/>
      <c r="G895" s="81"/>
      <c r="H895" s="81"/>
      <c r="I895" s="81"/>
      <c r="J895" s="81"/>
      <c r="K895" s="81"/>
      <c r="L895" s="81"/>
      <c r="M895" s="81"/>
    </row>
    <row r="896" spans="1:13" ht="19.149999999999999" customHeight="1">
      <c r="A896" s="78"/>
      <c r="B896" s="78"/>
      <c r="C896" s="79"/>
      <c r="D896" s="78"/>
      <c r="E896" s="80"/>
      <c r="F896" s="80"/>
      <c r="G896" s="81"/>
      <c r="H896" s="81"/>
      <c r="I896" s="81"/>
      <c r="J896" s="81"/>
      <c r="K896" s="81"/>
      <c r="L896" s="81"/>
      <c r="M896" s="81"/>
    </row>
    <row r="897" spans="1:13" ht="19.149999999999999" customHeight="1">
      <c r="A897" s="78"/>
      <c r="B897" s="78"/>
      <c r="C897" s="79"/>
      <c r="D897" s="78"/>
      <c r="E897" s="80"/>
      <c r="F897" s="80"/>
      <c r="G897" s="81"/>
      <c r="H897" s="81"/>
      <c r="I897" s="81"/>
      <c r="J897" s="81"/>
      <c r="K897" s="81"/>
      <c r="L897" s="81"/>
      <c r="M897" s="81"/>
    </row>
    <row r="898" spans="1:13" ht="19.149999999999999" customHeight="1">
      <c r="A898" s="78"/>
      <c r="B898" s="78"/>
      <c r="C898" s="79"/>
      <c r="D898" s="78"/>
      <c r="E898" s="80"/>
      <c r="F898" s="80"/>
      <c r="G898" s="81"/>
      <c r="H898" s="81"/>
      <c r="I898" s="81"/>
      <c r="J898" s="81"/>
      <c r="K898" s="81"/>
      <c r="L898" s="81"/>
      <c r="M898" s="81"/>
    </row>
    <row r="899" spans="1:13" ht="19.149999999999999" customHeight="1">
      <c r="A899" s="78"/>
      <c r="B899" s="78"/>
      <c r="C899" s="79"/>
      <c r="D899" s="78"/>
      <c r="E899" s="80"/>
      <c r="F899" s="80"/>
      <c r="G899" s="81"/>
      <c r="H899" s="81"/>
      <c r="I899" s="81"/>
      <c r="J899" s="81"/>
      <c r="K899" s="81"/>
      <c r="L899" s="81"/>
      <c r="M899" s="81"/>
    </row>
    <row r="900" spans="1:13" ht="19.149999999999999" customHeight="1">
      <c r="A900" s="78"/>
      <c r="B900" s="78"/>
      <c r="C900" s="79"/>
      <c r="D900" s="78"/>
      <c r="E900" s="80"/>
      <c r="F900" s="80"/>
      <c r="G900" s="81"/>
      <c r="H900" s="81"/>
      <c r="I900" s="81"/>
      <c r="J900" s="81"/>
      <c r="K900" s="81"/>
      <c r="L900" s="81"/>
      <c r="M900" s="81"/>
    </row>
    <row r="901" spans="1:13" ht="19.149999999999999" customHeight="1">
      <c r="A901" s="78"/>
      <c r="B901" s="78"/>
      <c r="C901" s="79"/>
      <c r="D901" s="78"/>
      <c r="E901" s="80"/>
      <c r="F901" s="80"/>
      <c r="G901" s="81"/>
      <c r="H901" s="81"/>
      <c r="I901" s="81"/>
      <c r="J901" s="81"/>
      <c r="K901" s="81"/>
      <c r="L901" s="81"/>
      <c r="M901" s="81"/>
    </row>
    <row r="902" spans="1:13" ht="19.149999999999999" customHeight="1">
      <c r="A902" s="78"/>
      <c r="B902" s="78"/>
      <c r="C902" s="79"/>
      <c r="D902" s="78"/>
      <c r="E902" s="80"/>
      <c r="F902" s="80"/>
      <c r="G902" s="81"/>
      <c r="H902" s="81"/>
      <c r="I902" s="81"/>
      <c r="J902" s="81"/>
      <c r="K902" s="81"/>
      <c r="L902" s="81"/>
      <c r="M902" s="81"/>
    </row>
    <row r="903" spans="1:13" ht="19.149999999999999" customHeight="1">
      <c r="A903" s="78"/>
      <c r="B903" s="78"/>
      <c r="C903" s="79"/>
      <c r="D903" s="78"/>
      <c r="E903" s="80"/>
      <c r="F903" s="80"/>
      <c r="G903" s="81"/>
      <c r="H903" s="81"/>
      <c r="I903" s="81"/>
      <c r="J903" s="81"/>
      <c r="K903" s="81"/>
      <c r="L903" s="81"/>
      <c r="M903" s="81"/>
    </row>
    <row r="904" spans="1:13" ht="19.149999999999999" customHeight="1">
      <c r="A904" s="78"/>
      <c r="B904" s="78"/>
      <c r="C904" s="79"/>
      <c r="D904" s="78"/>
      <c r="E904" s="80"/>
      <c r="F904" s="80"/>
      <c r="G904" s="81"/>
      <c r="H904" s="81"/>
      <c r="I904" s="81"/>
      <c r="J904" s="81"/>
      <c r="K904" s="81"/>
      <c r="L904" s="81"/>
      <c r="M904" s="81"/>
    </row>
    <row r="905" spans="1:13" ht="19.149999999999999" customHeight="1">
      <c r="A905" s="78"/>
      <c r="B905" s="78"/>
      <c r="C905" s="79"/>
      <c r="D905" s="78"/>
      <c r="E905" s="80"/>
      <c r="F905" s="80"/>
      <c r="G905" s="81"/>
      <c r="H905" s="81"/>
      <c r="I905" s="81"/>
      <c r="J905" s="81"/>
      <c r="K905" s="81"/>
      <c r="L905" s="81"/>
      <c r="M905" s="81"/>
    </row>
    <row r="906" spans="1:13" ht="19.149999999999999" customHeight="1">
      <c r="A906" s="78"/>
      <c r="B906" s="78"/>
      <c r="C906" s="79"/>
      <c r="D906" s="78"/>
      <c r="E906" s="80"/>
      <c r="F906" s="80"/>
      <c r="G906" s="81"/>
      <c r="H906" s="81"/>
      <c r="I906" s="81"/>
      <c r="J906" s="81"/>
      <c r="K906" s="81"/>
      <c r="L906" s="81"/>
      <c r="M906" s="81"/>
    </row>
    <row r="907" spans="1:13" ht="19.149999999999999" customHeight="1">
      <c r="A907" s="78"/>
      <c r="B907" s="78"/>
      <c r="C907" s="79"/>
      <c r="D907" s="78"/>
      <c r="E907" s="80"/>
      <c r="F907" s="80"/>
      <c r="G907" s="81"/>
      <c r="H907" s="81"/>
      <c r="I907" s="81"/>
      <c r="J907" s="81"/>
      <c r="K907" s="81"/>
      <c r="L907" s="81"/>
      <c r="M907" s="81"/>
    </row>
    <row r="908" spans="1:13" ht="19.149999999999999" customHeight="1">
      <c r="A908" s="78"/>
      <c r="B908" s="78"/>
      <c r="C908" s="79"/>
      <c r="D908" s="78"/>
      <c r="E908" s="80"/>
      <c r="F908" s="80"/>
      <c r="G908" s="81"/>
      <c r="H908" s="81"/>
      <c r="I908" s="81"/>
      <c r="J908" s="81"/>
      <c r="K908" s="81"/>
      <c r="L908" s="81"/>
      <c r="M908" s="81"/>
    </row>
    <row r="909" spans="1:13" ht="19.149999999999999" customHeight="1">
      <c r="A909" s="78"/>
      <c r="B909" s="78"/>
      <c r="C909" s="79"/>
      <c r="D909" s="78"/>
      <c r="E909" s="80"/>
      <c r="F909" s="80"/>
      <c r="G909" s="81"/>
      <c r="H909" s="81"/>
      <c r="I909" s="81"/>
      <c r="J909" s="81"/>
      <c r="K909" s="81"/>
      <c r="L909" s="81"/>
      <c r="M909" s="81"/>
    </row>
    <row r="910" spans="1:13" ht="19.149999999999999" customHeight="1">
      <c r="A910" s="78"/>
      <c r="B910" s="78"/>
      <c r="C910" s="79"/>
      <c r="D910" s="78"/>
      <c r="E910" s="80"/>
      <c r="F910" s="80"/>
      <c r="G910" s="81"/>
      <c r="H910" s="81"/>
      <c r="I910" s="81"/>
      <c r="J910" s="81"/>
      <c r="K910" s="81"/>
      <c r="L910" s="81"/>
      <c r="M910" s="81"/>
    </row>
    <row r="911" spans="1:13" ht="19.149999999999999" customHeight="1">
      <c r="A911" s="78"/>
      <c r="B911" s="78"/>
      <c r="C911" s="79"/>
      <c r="D911" s="78"/>
      <c r="E911" s="80"/>
      <c r="F911" s="80"/>
      <c r="G911" s="81"/>
      <c r="H911" s="81"/>
      <c r="I911" s="81"/>
      <c r="J911" s="81"/>
      <c r="K911" s="81"/>
      <c r="L911" s="81"/>
      <c r="M911" s="81"/>
    </row>
    <row r="912" spans="1:13" ht="19.149999999999999" customHeight="1">
      <c r="A912" s="78"/>
      <c r="B912" s="78"/>
      <c r="C912" s="79"/>
      <c r="D912" s="78"/>
      <c r="E912" s="80"/>
      <c r="F912" s="80"/>
      <c r="G912" s="81"/>
      <c r="H912" s="81"/>
      <c r="I912" s="81"/>
      <c r="J912" s="81"/>
      <c r="K912" s="81"/>
      <c r="L912" s="81"/>
      <c r="M912" s="81"/>
    </row>
    <row r="913" spans="1:13" ht="19.149999999999999" customHeight="1">
      <c r="A913" s="78"/>
      <c r="B913" s="78"/>
      <c r="C913" s="79"/>
      <c r="D913" s="78"/>
      <c r="E913" s="80"/>
      <c r="F913" s="80"/>
      <c r="G913" s="81"/>
      <c r="H913" s="81"/>
      <c r="I913" s="81"/>
      <c r="J913" s="81"/>
      <c r="K913" s="81"/>
      <c r="L913" s="81"/>
      <c r="M913" s="81"/>
    </row>
    <row r="914" spans="1:13" ht="19.149999999999999" customHeight="1">
      <c r="A914" s="78"/>
      <c r="B914" s="78"/>
      <c r="C914" s="79"/>
      <c r="D914" s="78"/>
      <c r="E914" s="80"/>
      <c r="F914" s="80"/>
      <c r="G914" s="81"/>
      <c r="H914" s="81"/>
      <c r="I914" s="81"/>
      <c r="J914" s="81"/>
      <c r="K914" s="81"/>
      <c r="L914" s="81"/>
      <c r="M914" s="81"/>
    </row>
    <row r="915" spans="1:13" ht="19.149999999999999" customHeight="1">
      <c r="A915" s="78"/>
      <c r="B915" s="78"/>
      <c r="C915" s="79"/>
      <c r="D915" s="78"/>
      <c r="E915" s="80"/>
      <c r="F915" s="80"/>
      <c r="G915" s="81"/>
      <c r="H915" s="81"/>
      <c r="I915" s="81"/>
      <c r="J915" s="81"/>
      <c r="K915" s="81"/>
      <c r="L915" s="81"/>
      <c r="M915" s="81"/>
    </row>
    <row r="916" spans="1:13" ht="19.149999999999999" customHeight="1">
      <c r="A916" s="78"/>
      <c r="B916" s="78"/>
      <c r="C916" s="79"/>
      <c r="D916" s="78"/>
      <c r="E916" s="80"/>
      <c r="F916" s="80"/>
      <c r="G916" s="81"/>
      <c r="H916" s="81"/>
      <c r="I916" s="81"/>
      <c r="J916" s="81"/>
      <c r="K916" s="81"/>
      <c r="L916" s="81"/>
      <c r="M916" s="81"/>
    </row>
    <row r="917" spans="1:13" ht="19.149999999999999" customHeight="1">
      <c r="A917" s="78"/>
      <c r="B917" s="78"/>
      <c r="C917" s="79"/>
      <c r="D917" s="78"/>
      <c r="E917" s="80"/>
      <c r="F917" s="80"/>
      <c r="G917" s="81"/>
      <c r="H917" s="81"/>
      <c r="I917" s="81"/>
      <c r="J917" s="81"/>
      <c r="K917" s="81"/>
      <c r="L917" s="81"/>
      <c r="M917" s="81"/>
    </row>
    <row r="918" spans="1:13" ht="19.149999999999999" customHeight="1">
      <c r="A918" s="78"/>
      <c r="B918" s="78"/>
      <c r="C918" s="79"/>
      <c r="D918" s="78"/>
      <c r="E918" s="80"/>
      <c r="F918" s="80"/>
      <c r="G918" s="81"/>
      <c r="H918" s="81"/>
      <c r="I918" s="81"/>
      <c r="J918" s="81"/>
      <c r="K918" s="81"/>
      <c r="L918" s="81"/>
      <c r="M918" s="81"/>
    </row>
    <row r="919" spans="1:13" ht="19.149999999999999" customHeight="1">
      <c r="A919" s="78"/>
      <c r="B919" s="78"/>
      <c r="C919" s="79"/>
      <c r="D919" s="78"/>
      <c r="E919" s="80"/>
      <c r="F919" s="80"/>
      <c r="G919" s="81"/>
      <c r="H919" s="81"/>
      <c r="I919" s="81"/>
      <c r="J919" s="81"/>
      <c r="K919" s="81"/>
      <c r="L919" s="81"/>
      <c r="M919" s="81"/>
    </row>
    <row r="920" spans="1:13" ht="19.149999999999999" customHeight="1">
      <c r="A920" s="78"/>
      <c r="B920" s="78"/>
      <c r="C920" s="79"/>
      <c r="D920" s="78"/>
      <c r="E920" s="80"/>
      <c r="F920" s="80"/>
      <c r="G920" s="81"/>
      <c r="H920" s="81"/>
      <c r="I920" s="81"/>
      <c r="J920" s="81"/>
      <c r="K920" s="81"/>
      <c r="L920" s="81"/>
      <c r="M920" s="81"/>
    </row>
    <row r="921" spans="1:13" ht="19.149999999999999" customHeight="1">
      <c r="A921" s="78"/>
      <c r="B921" s="78"/>
      <c r="C921" s="79"/>
      <c r="D921" s="78"/>
      <c r="E921" s="80"/>
      <c r="F921" s="80"/>
      <c r="G921" s="81"/>
      <c r="H921" s="81"/>
      <c r="I921" s="81"/>
      <c r="J921" s="81"/>
      <c r="K921" s="81"/>
      <c r="L921" s="81"/>
      <c r="M921" s="81"/>
    </row>
    <row r="922" spans="1:13" ht="19.149999999999999" customHeight="1">
      <c r="A922" s="78"/>
      <c r="B922" s="78"/>
      <c r="C922" s="79"/>
      <c r="D922" s="78"/>
      <c r="E922" s="80"/>
      <c r="F922" s="80"/>
      <c r="G922" s="81"/>
      <c r="H922" s="81"/>
      <c r="I922" s="81"/>
      <c r="J922" s="81"/>
      <c r="K922" s="81"/>
      <c r="L922" s="81"/>
      <c r="M922" s="81"/>
    </row>
    <row r="923" spans="1:13" ht="19.149999999999999" customHeight="1">
      <c r="A923" s="78"/>
      <c r="B923" s="78"/>
      <c r="C923" s="79"/>
      <c r="D923" s="78"/>
      <c r="E923" s="80"/>
      <c r="F923" s="80"/>
      <c r="G923" s="81"/>
      <c r="H923" s="81"/>
      <c r="I923" s="81"/>
      <c r="J923" s="81"/>
      <c r="K923" s="81"/>
      <c r="L923" s="81"/>
      <c r="M923" s="81"/>
    </row>
    <row r="924" spans="1:13" ht="19.149999999999999" customHeight="1">
      <c r="A924" s="78"/>
      <c r="B924" s="78"/>
      <c r="C924" s="79"/>
      <c r="D924" s="78"/>
      <c r="E924" s="80"/>
      <c r="F924" s="80"/>
      <c r="G924" s="81"/>
      <c r="H924" s="81"/>
      <c r="I924" s="81"/>
      <c r="J924" s="81"/>
      <c r="K924" s="81"/>
      <c r="L924" s="81"/>
      <c r="M924" s="81"/>
    </row>
    <row r="925" spans="1:13" ht="19.149999999999999" customHeight="1">
      <c r="A925" s="78"/>
      <c r="B925" s="78"/>
      <c r="C925" s="79"/>
      <c r="D925" s="78"/>
      <c r="E925" s="80"/>
      <c r="F925" s="80"/>
      <c r="G925" s="81"/>
      <c r="H925" s="81"/>
      <c r="I925" s="81"/>
      <c r="J925" s="81"/>
      <c r="K925" s="81"/>
      <c r="L925" s="81"/>
      <c r="M925" s="81"/>
    </row>
    <row r="926" spans="1:13" ht="19.149999999999999" customHeight="1">
      <c r="A926" s="78"/>
      <c r="B926" s="78"/>
      <c r="C926" s="79"/>
      <c r="D926" s="78"/>
      <c r="E926" s="80"/>
      <c r="F926" s="80"/>
      <c r="G926" s="81"/>
      <c r="H926" s="81"/>
      <c r="I926" s="81"/>
      <c r="J926" s="81"/>
      <c r="K926" s="81"/>
      <c r="L926" s="81"/>
      <c r="M926" s="81"/>
    </row>
    <row r="927" spans="1:13" ht="19.149999999999999" customHeight="1">
      <c r="A927" s="78"/>
      <c r="B927" s="78"/>
      <c r="C927" s="79"/>
      <c r="D927" s="78"/>
      <c r="E927" s="80"/>
      <c r="F927" s="80"/>
      <c r="G927" s="81"/>
      <c r="H927" s="81"/>
      <c r="I927" s="81"/>
      <c r="J927" s="81"/>
      <c r="K927" s="81"/>
      <c r="L927" s="81"/>
      <c r="M927" s="81"/>
    </row>
    <row r="928" spans="1:13" ht="19.149999999999999" customHeight="1">
      <c r="A928" s="78"/>
      <c r="B928" s="78"/>
      <c r="C928" s="79"/>
      <c r="D928" s="78"/>
      <c r="E928" s="80"/>
      <c r="F928" s="80"/>
      <c r="G928" s="81"/>
      <c r="H928" s="81"/>
      <c r="I928" s="81"/>
      <c r="J928" s="81"/>
      <c r="K928" s="81"/>
      <c r="L928" s="81"/>
      <c r="M928" s="81"/>
    </row>
    <row r="929" spans="1:13" ht="19.149999999999999" customHeight="1">
      <c r="A929" s="78"/>
      <c r="B929" s="78"/>
      <c r="C929" s="79"/>
      <c r="D929" s="78"/>
      <c r="E929" s="80"/>
      <c r="F929" s="80"/>
      <c r="G929" s="81"/>
      <c r="H929" s="81"/>
      <c r="I929" s="81"/>
      <c r="J929" s="81"/>
      <c r="K929" s="81"/>
      <c r="L929" s="81"/>
      <c r="M929" s="81"/>
    </row>
    <row r="930" spans="1:13" ht="19.149999999999999" customHeight="1">
      <c r="A930" s="78"/>
      <c r="B930" s="78"/>
      <c r="C930" s="79"/>
      <c r="D930" s="78"/>
      <c r="E930" s="80"/>
      <c r="F930" s="80"/>
      <c r="G930" s="81"/>
      <c r="H930" s="81"/>
      <c r="I930" s="81"/>
      <c r="J930" s="81"/>
      <c r="K930" s="81"/>
      <c r="L930" s="81"/>
      <c r="M930" s="81"/>
    </row>
    <row r="931" spans="1:13" ht="19.149999999999999" customHeight="1">
      <c r="A931" s="78"/>
      <c r="B931" s="78"/>
      <c r="C931" s="79"/>
      <c r="D931" s="78"/>
      <c r="E931" s="80"/>
      <c r="F931" s="80"/>
      <c r="G931" s="81"/>
      <c r="H931" s="81"/>
      <c r="I931" s="81"/>
      <c r="J931" s="81"/>
      <c r="K931" s="81"/>
      <c r="L931" s="81"/>
      <c r="M931" s="81"/>
    </row>
    <row r="932" spans="1:13" ht="19.149999999999999" customHeight="1">
      <c r="A932" s="78"/>
      <c r="B932" s="78"/>
      <c r="C932" s="79"/>
      <c r="D932" s="78"/>
      <c r="E932" s="80"/>
      <c r="F932" s="80"/>
      <c r="G932" s="81"/>
      <c r="H932" s="81"/>
      <c r="I932" s="81"/>
      <c r="J932" s="81"/>
      <c r="K932" s="81"/>
      <c r="L932" s="81"/>
      <c r="M932" s="81"/>
    </row>
    <row r="933" spans="1:13" ht="19.149999999999999" customHeight="1">
      <c r="A933" s="78"/>
      <c r="B933" s="78"/>
      <c r="C933" s="79"/>
      <c r="D933" s="78"/>
      <c r="E933" s="80"/>
      <c r="F933" s="80"/>
      <c r="G933" s="81"/>
      <c r="H933" s="81"/>
      <c r="I933" s="81"/>
      <c r="J933" s="81"/>
      <c r="K933" s="81"/>
      <c r="L933" s="81"/>
      <c r="M933" s="81"/>
    </row>
    <row r="934" spans="1:13" ht="19.149999999999999" customHeight="1">
      <c r="A934" s="78"/>
      <c r="B934" s="78"/>
      <c r="C934" s="79"/>
      <c r="D934" s="78"/>
      <c r="E934" s="80"/>
      <c r="F934" s="80"/>
      <c r="G934" s="81"/>
      <c r="H934" s="81"/>
      <c r="I934" s="81"/>
      <c r="J934" s="81"/>
      <c r="K934" s="81"/>
      <c r="L934" s="81"/>
      <c r="M934" s="81"/>
    </row>
    <row r="935" spans="1:13" ht="19.149999999999999" customHeight="1">
      <c r="A935" s="78"/>
      <c r="B935" s="78"/>
      <c r="C935" s="79"/>
      <c r="D935" s="78"/>
      <c r="E935" s="80"/>
      <c r="F935" s="80"/>
      <c r="G935" s="81"/>
      <c r="H935" s="81"/>
      <c r="I935" s="81"/>
      <c r="J935" s="81"/>
      <c r="K935" s="81"/>
      <c r="L935" s="81"/>
      <c r="M935" s="81"/>
    </row>
    <row r="936" spans="1:13" ht="19.149999999999999" customHeight="1">
      <c r="A936" s="78"/>
      <c r="B936" s="78"/>
      <c r="C936" s="79"/>
      <c r="D936" s="78"/>
      <c r="E936" s="80"/>
      <c r="F936" s="80"/>
      <c r="G936" s="81"/>
      <c r="H936" s="81"/>
      <c r="I936" s="81"/>
      <c r="J936" s="81"/>
      <c r="K936" s="81"/>
      <c r="L936" s="81"/>
      <c r="M936" s="81"/>
    </row>
    <row r="937" spans="1:13" ht="19.149999999999999" customHeight="1">
      <c r="A937" s="78"/>
      <c r="B937" s="78"/>
      <c r="C937" s="79"/>
      <c r="D937" s="78"/>
      <c r="E937" s="80"/>
      <c r="F937" s="80"/>
      <c r="G937" s="81"/>
      <c r="H937" s="81"/>
      <c r="I937" s="81"/>
      <c r="J937" s="81"/>
      <c r="K937" s="81"/>
      <c r="L937" s="81"/>
      <c r="M937" s="81"/>
    </row>
    <row r="938" spans="1:13" ht="19.149999999999999" customHeight="1">
      <c r="A938" s="78"/>
      <c r="B938" s="78"/>
      <c r="C938" s="79"/>
      <c r="D938" s="78"/>
      <c r="E938" s="80"/>
      <c r="F938" s="80"/>
      <c r="G938" s="81"/>
      <c r="H938" s="81"/>
      <c r="I938" s="81"/>
      <c r="J938" s="81"/>
      <c r="K938" s="81"/>
      <c r="L938" s="81"/>
      <c r="M938" s="81"/>
    </row>
    <row r="939" spans="1:13" ht="19.149999999999999" customHeight="1">
      <c r="A939" s="78"/>
      <c r="B939" s="78"/>
      <c r="C939" s="79"/>
      <c r="D939" s="78"/>
      <c r="E939" s="80"/>
      <c r="F939" s="80"/>
      <c r="G939" s="81"/>
      <c r="H939" s="81"/>
      <c r="I939" s="81"/>
      <c r="J939" s="81"/>
      <c r="K939" s="81"/>
      <c r="L939" s="81"/>
      <c r="M939" s="81"/>
    </row>
    <row r="940" spans="1:13" ht="19.149999999999999" customHeight="1">
      <c r="A940" s="78"/>
      <c r="B940" s="78"/>
      <c r="C940" s="79"/>
      <c r="D940" s="78"/>
      <c r="E940" s="80"/>
      <c r="F940" s="80"/>
      <c r="G940" s="81"/>
      <c r="H940" s="81"/>
      <c r="I940" s="81"/>
      <c r="J940" s="81"/>
      <c r="K940" s="81"/>
      <c r="L940" s="81"/>
      <c r="M940" s="81"/>
    </row>
    <row r="941" spans="1:13" ht="19.149999999999999" customHeight="1">
      <c r="A941" s="78"/>
      <c r="B941" s="78"/>
      <c r="C941" s="79"/>
      <c r="D941" s="78"/>
      <c r="E941" s="80"/>
      <c r="F941" s="80"/>
      <c r="G941" s="81"/>
      <c r="H941" s="81"/>
      <c r="I941" s="81"/>
      <c r="J941" s="81"/>
      <c r="K941" s="81"/>
      <c r="L941" s="81"/>
      <c r="M941" s="81"/>
    </row>
    <row r="942" spans="1:13" ht="19.149999999999999" customHeight="1">
      <c r="A942" s="78"/>
      <c r="B942" s="78"/>
      <c r="C942" s="79"/>
      <c r="D942" s="78"/>
      <c r="E942" s="80"/>
      <c r="F942" s="80"/>
      <c r="G942" s="81"/>
      <c r="H942" s="81"/>
      <c r="I942" s="81"/>
      <c r="J942" s="81"/>
      <c r="K942" s="81"/>
      <c r="L942" s="81"/>
      <c r="M942" s="81"/>
    </row>
    <row r="943" spans="1:13" ht="19.149999999999999" customHeight="1">
      <c r="A943" s="78"/>
      <c r="B943" s="78"/>
      <c r="C943" s="79"/>
      <c r="D943" s="78"/>
      <c r="E943" s="80"/>
      <c r="F943" s="80"/>
      <c r="G943" s="81"/>
      <c r="H943" s="81"/>
      <c r="I943" s="81"/>
      <c r="J943" s="81"/>
      <c r="K943" s="81"/>
      <c r="L943" s="81"/>
      <c r="M943" s="81"/>
    </row>
    <row r="944" spans="1:13" ht="19.149999999999999" customHeight="1">
      <c r="A944" s="78"/>
      <c r="B944" s="78"/>
      <c r="C944" s="79"/>
      <c r="D944" s="78"/>
      <c r="E944" s="80"/>
      <c r="F944" s="80"/>
      <c r="G944" s="81"/>
      <c r="H944" s="81"/>
      <c r="I944" s="81"/>
      <c r="J944" s="81"/>
      <c r="K944" s="81"/>
      <c r="L944" s="81"/>
      <c r="M944" s="81"/>
    </row>
    <row r="945" spans="1:13" ht="19.149999999999999" customHeight="1">
      <c r="A945" s="78"/>
      <c r="B945" s="78"/>
      <c r="C945" s="79"/>
      <c r="D945" s="78"/>
      <c r="E945" s="80"/>
      <c r="F945" s="80"/>
      <c r="G945" s="81"/>
      <c r="H945" s="81"/>
      <c r="I945" s="81"/>
      <c r="J945" s="81"/>
      <c r="K945" s="81"/>
      <c r="L945" s="81"/>
      <c r="M945" s="81"/>
    </row>
    <row r="946" spans="1:13" ht="19.149999999999999" customHeight="1">
      <c r="A946" s="78"/>
      <c r="B946" s="78"/>
      <c r="C946" s="79"/>
      <c r="D946" s="78"/>
      <c r="E946" s="80"/>
      <c r="F946" s="80"/>
      <c r="G946" s="81"/>
      <c r="H946" s="81"/>
      <c r="I946" s="81"/>
      <c r="J946" s="81"/>
      <c r="K946" s="81"/>
      <c r="L946" s="81"/>
      <c r="M946" s="81"/>
    </row>
    <row r="947" spans="1:13" ht="19.149999999999999" customHeight="1">
      <c r="A947" s="78"/>
      <c r="B947" s="78"/>
      <c r="C947" s="79"/>
      <c r="D947" s="78"/>
      <c r="E947" s="80"/>
      <c r="F947" s="80"/>
      <c r="G947" s="81"/>
      <c r="H947" s="81"/>
      <c r="I947" s="81"/>
      <c r="J947" s="81"/>
      <c r="K947" s="81"/>
      <c r="L947" s="81"/>
      <c r="M947" s="81"/>
    </row>
    <row r="948" spans="1:13" ht="19.149999999999999" customHeight="1">
      <c r="A948" s="78"/>
      <c r="B948" s="78"/>
      <c r="C948" s="79"/>
      <c r="D948" s="78"/>
      <c r="E948" s="80"/>
      <c r="F948" s="80"/>
      <c r="G948" s="81"/>
      <c r="H948" s="81"/>
      <c r="I948" s="81"/>
      <c r="J948" s="81"/>
      <c r="K948" s="81"/>
      <c r="L948" s="81"/>
      <c r="M948" s="81"/>
    </row>
    <row r="949" spans="1:13" ht="19.149999999999999" customHeight="1">
      <c r="A949" s="78"/>
      <c r="B949" s="78"/>
      <c r="C949" s="79"/>
      <c r="D949" s="78"/>
      <c r="E949" s="80"/>
      <c r="F949" s="80"/>
      <c r="G949" s="81"/>
      <c r="H949" s="81"/>
      <c r="I949" s="81"/>
      <c r="J949" s="81"/>
      <c r="K949" s="81"/>
      <c r="L949" s="81"/>
      <c r="M949" s="81"/>
    </row>
    <row r="950" spans="1:13" ht="19.149999999999999" customHeight="1">
      <c r="A950" s="78"/>
      <c r="B950" s="78"/>
      <c r="C950" s="79"/>
      <c r="D950" s="78"/>
      <c r="E950" s="80"/>
      <c r="F950" s="80"/>
      <c r="G950" s="81"/>
      <c r="H950" s="81"/>
      <c r="I950" s="81"/>
      <c r="J950" s="81"/>
      <c r="K950" s="81"/>
      <c r="L950" s="81"/>
      <c r="M950" s="81"/>
    </row>
    <row r="951" spans="1:13" ht="19.149999999999999" customHeight="1">
      <c r="A951" s="78"/>
      <c r="B951" s="78"/>
      <c r="C951" s="79"/>
      <c r="D951" s="78"/>
      <c r="E951" s="80"/>
      <c r="F951" s="80"/>
      <c r="G951" s="81"/>
      <c r="H951" s="81"/>
      <c r="I951" s="81"/>
      <c r="J951" s="81"/>
      <c r="K951" s="81"/>
      <c r="L951" s="81"/>
      <c r="M951" s="81"/>
    </row>
    <row r="952" spans="1:13" ht="19.149999999999999" customHeight="1">
      <c r="A952" s="78"/>
      <c r="B952" s="78"/>
      <c r="C952" s="79"/>
      <c r="D952" s="78"/>
      <c r="E952" s="80"/>
      <c r="F952" s="80"/>
      <c r="G952" s="81"/>
      <c r="H952" s="81"/>
      <c r="I952" s="81"/>
      <c r="J952" s="81"/>
      <c r="K952" s="81"/>
      <c r="L952" s="81"/>
      <c r="M952" s="81"/>
    </row>
    <row r="953" spans="1:13" ht="19.149999999999999" customHeight="1">
      <c r="A953" s="78"/>
      <c r="B953" s="78"/>
      <c r="C953" s="79"/>
      <c r="D953" s="78"/>
      <c r="E953" s="80"/>
      <c r="F953" s="80"/>
      <c r="G953" s="81"/>
      <c r="H953" s="81"/>
      <c r="I953" s="81"/>
      <c r="J953" s="81"/>
      <c r="K953" s="81"/>
      <c r="L953" s="81"/>
      <c r="M953" s="81"/>
    </row>
    <row r="954" spans="1:13" ht="19.149999999999999" customHeight="1">
      <c r="A954" s="78"/>
      <c r="B954" s="78"/>
      <c r="C954" s="79"/>
      <c r="D954" s="78"/>
      <c r="E954" s="80"/>
      <c r="F954" s="80"/>
      <c r="G954" s="81"/>
      <c r="H954" s="81"/>
      <c r="I954" s="81"/>
      <c r="J954" s="81"/>
      <c r="K954" s="81"/>
      <c r="L954" s="81"/>
      <c r="M954" s="81"/>
    </row>
    <row r="955" spans="1:13" ht="19.149999999999999" customHeight="1">
      <c r="A955" s="78"/>
      <c r="B955" s="78"/>
      <c r="C955" s="79"/>
      <c r="D955" s="78"/>
      <c r="E955" s="80"/>
      <c r="F955" s="80"/>
      <c r="G955" s="81"/>
      <c r="H955" s="81"/>
      <c r="I955" s="81"/>
      <c r="J955" s="81"/>
      <c r="K955" s="81"/>
      <c r="L955" s="81"/>
      <c r="M955" s="81"/>
    </row>
    <row r="956" spans="1:13" ht="19.149999999999999" customHeight="1">
      <c r="A956" s="78"/>
      <c r="B956" s="78"/>
      <c r="C956" s="79"/>
      <c r="D956" s="78"/>
      <c r="E956" s="80"/>
      <c r="F956" s="80"/>
      <c r="G956" s="81"/>
      <c r="H956" s="81"/>
      <c r="I956" s="81"/>
      <c r="J956" s="81"/>
      <c r="K956" s="81"/>
      <c r="L956" s="81"/>
      <c r="M956" s="81"/>
    </row>
    <row r="957" spans="1:13" ht="19.149999999999999" customHeight="1">
      <c r="A957" s="78"/>
      <c r="B957" s="78"/>
      <c r="C957" s="79"/>
      <c r="D957" s="78"/>
      <c r="E957" s="80"/>
      <c r="F957" s="80"/>
      <c r="G957" s="81"/>
      <c r="H957" s="81"/>
      <c r="I957" s="81"/>
      <c r="J957" s="81"/>
      <c r="K957" s="81"/>
      <c r="L957" s="81"/>
      <c r="M957" s="81"/>
    </row>
    <row r="958" spans="1:13" ht="19.149999999999999" customHeight="1">
      <c r="A958" s="78"/>
      <c r="B958" s="78"/>
      <c r="C958" s="79"/>
      <c r="D958" s="78"/>
      <c r="E958" s="80"/>
      <c r="F958" s="80"/>
      <c r="G958" s="81"/>
      <c r="H958" s="81"/>
      <c r="I958" s="81"/>
      <c r="J958" s="81"/>
      <c r="K958" s="81"/>
      <c r="L958" s="81"/>
      <c r="M958" s="81"/>
    </row>
    <row r="959" spans="1:13" ht="19.149999999999999" customHeight="1">
      <c r="A959" s="78"/>
      <c r="B959" s="78"/>
      <c r="C959" s="79"/>
      <c r="D959" s="78"/>
      <c r="E959" s="80"/>
      <c r="F959" s="80"/>
      <c r="G959" s="81"/>
      <c r="H959" s="81"/>
      <c r="I959" s="81"/>
      <c r="J959" s="81"/>
      <c r="K959" s="81"/>
      <c r="L959" s="81"/>
      <c r="M959" s="81"/>
    </row>
    <row r="960" spans="1:13" ht="19.149999999999999" customHeight="1">
      <c r="A960" s="78"/>
      <c r="B960" s="78"/>
      <c r="C960" s="79"/>
      <c r="D960" s="78"/>
      <c r="E960" s="80"/>
      <c r="F960" s="80"/>
      <c r="G960" s="81"/>
      <c r="H960" s="81"/>
      <c r="I960" s="81"/>
      <c r="J960" s="81"/>
      <c r="K960" s="81"/>
      <c r="L960" s="81"/>
      <c r="M960" s="81"/>
    </row>
    <row r="961" spans="1:13" ht="19.149999999999999" customHeight="1">
      <c r="A961" s="78"/>
      <c r="B961" s="78"/>
      <c r="C961" s="79"/>
      <c r="D961" s="78"/>
      <c r="E961" s="80"/>
      <c r="F961" s="80"/>
      <c r="G961" s="81"/>
      <c r="H961" s="81"/>
      <c r="I961" s="81"/>
      <c r="J961" s="81"/>
      <c r="K961" s="81"/>
      <c r="L961" s="81"/>
      <c r="M961" s="81"/>
    </row>
    <row r="962" spans="1:13" ht="19.149999999999999" customHeight="1">
      <c r="A962" s="78"/>
      <c r="B962" s="78"/>
      <c r="C962" s="79"/>
      <c r="D962" s="78"/>
      <c r="E962" s="80"/>
      <c r="F962" s="80"/>
      <c r="G962" s="81"/>
      <c r="H962" s="81"/>
      <c r="I962" s="81"/>
      <c r="J962" s="81"/>
      <c r="K962" s="81"/>
      <c r="L962" s="81"/>
      <c r="M962" s="81"/>
    </row>
    <row r="963" spans="1:13" ht="19.149999999999999" customHeight="1">
      <c r="A963" s="78"/>
      <c r="B963" s="78"/>
      <c r="C963" s="79"/>
      <c r="D963" s="78"/>
      <c r="E963" s="80"/>
      <c r="F963" s="80"/>
      <c r="G963" s="81"/>
      <c r="H963" s="81"/>
      <c r="I963" s="81"/>
      <c r="J963" s="81"/>
      <c r="K963" s="81"/>
      <c r="L963" s="81"/>
      <c r="M963" s="81"/>
    </row>
    <row r="964" spans="1:13" ht="19.149999999999999" customHeight="1">
      <c r="A964" s="78"/>
      <c r="B964" s="78"/>
      <c r="C964" s="79"/>
      <c r="D964" s="78"/>
      <c r="E964" s="80"/>
      <c r="F964" s="80"/>
      <c r="G964" s="81"/>
      <c r="H964" s="81"/>
      <c r="I964" s="81"/>
      <c r="J964" s="81"/>
      <c r="K964" s="81"/>
      <c r="L964" s="81"/>
      <c r="M964" s="81"/>
    </row>
    <row r="965" spans="1:13" ht="19.149999999999999" customHeight="1">
      <c r="A965" s="78"/>
      <c r="B965" s="78"/>
      <c r="C965" s="79"/>
      <c r="D965" s="78"/>
      <c r="E965" s="80"/>
      <c r="F965" s="80"/>
      <c r="G965" s="81"/>
      <c r="H965" s="81"/>
      <c r="I965" s="81"/>
      <c r="J965" s="81"/>
      <c r="K965" s="81"/>
      <c r="L965" s="81"/>
      <c r="M965" s="81"/>
    </row>
    <row r="966" spans="1:13" ht="19.149999999999999" customHeight="1">
      <c r="A966" s="78"/>
      <c r="B966" s="78"/>
      <c r="C966" s="79"/>
      <c r="D966" s="78"/>
      <c r="E966" s="80"/>
      <c r="F966" s="80"/>
      <c r="G966" s="81"/>
      <c r="H966" s="81"/>
      <c r="I966" s="81"/>
      <c r="J966" s="81"/>
      <c r="K966" s="81"/>
      <c r="L966" s="81"/>
      <c r="M966" s="81"/>
    </row>
    <row r="967" spans="1:13" ht="19.149999999999999" customHeight="1">
      <c r="A967" s="78"/>
      <c r="B967" s="78"/>
      <c r="C967" s="79"/>
      <c r="D967" s="78"/>
      <c r="E967" s="80"/>
      <c r="F967" s="80"/>
      <c r="G967" s="81"/>
      <c r="H967" s="81"/>
      <c r="I967" s="81"/>
      <c r="J967" s="81"/>
      <c r="K967" s="81"/>
      <c r="L967" s="81"/>
      <c r="M967" s="81"/>
    </row>
    <row r="968" spans="1:13" ht="19.149999999999999" customHeight="1">
      <c r="A968" s="78"/>
      <c r="B968" s="78"/>
      <c r="C968" s="79"/>
      <c r="D968" s="78"/>
      <c r="E968" s="80"/>
      <c r="F968" s="80"/>
      <c r="G968" s="81"/>
      <c r="H968" s="81"/>
      <c r="I968" s="81"/>
      <c r="J968" s="81"/>
      <c r="K968" s="81"/>
      <c r="L968" s="81"/>
      <c r="M968" s="81"/>
    </row>
    <row r="969" spans="1:13" ht="19.149999999999999" customHeight="1">
      <c r="A969" s="78"/>
      <c r="B969" s="78"/>
      <c r="C969" s="79"/>
      <c r="D969" s="78"/>
      <c r="E969" s="80"/>
      <c r="F969" s="80"/>
      <c r="G969" s="81"/>
      <c r="H969" s="81"/>
      <c r="I969" s="81"/>
      <c r="J969" s="81"/>
      <c r="K969" s="81"/>
      <c r="L969" s="81"/>
      <c r="M969" s="81"/>
    </row>
    <row r="970" spans="1:13" ht="19.149999999999999" customHeight="1">
      <c r="A970" s="78"/>
      <c r="B970" s="78"/>
      <c r="C970" s="79"/>
      <c r="D970" s="78"/>
      <c r="E970" s="80"/>
      <c r="F970" s="80"/>
      <c r="G970" s="81"/>
      <c r="H970" s="81"/>
      <c r="I970" s="81"/>
      <c r="J970" s="81"/>
      <c r="K970" s="81"/>
      <c r="L970" s="81"/>
      <c r="M970" s="81"/>
    </row>
    <row r="971" spans="1:13" ht="19.149999999999999" customHeight="1">
      <c r="A971" s="78"/>
      <c r="B971" s="78"/>
      <c r="C971" s="79"/>
      <c r="D971" s="78"/>
      <c r="E971" s="80"/>
      <c r="F971" s="80"/>
      <c r="G971" s="81"/>
      <c r="H971" s="81"/>
      <c r="I971" s="81"/>
      <c r="J971" s="81"/>
      <c r="K971" s="81"/>
      <c r="L971" s="81"/>
      <c r="M971" s="81"/>
    </row>
    <row r="972" spans="1:13" ht="19.149999999999999" customHeight="1">
      <c r="A972" s="78"/>
      <c r="B972" s="78"/>
      <c r="C972" s="79"/>
      <c r="D972" s="78"/>
      <c r="E972" s="80"/>
      <c r="F972" s="80"/>
      <c r="G972" s="81"/>
      <c r="H972" s="81"/>
      <c r="I972" s="81"/>
      <c r="J972" s="81"/>
      <c r="K972" s="81"/>
      <c r="L972" s="81"/>
      <c r="M972" s="81"/>
    </row>
    <row r="973" spans="1:13" ht="19.149999999999999" customHeight="1">
      <c r="A973" s="78"/>
      <c r="B973" s="78"/>
      <c r="C973" s="79"/>
      <c r="D973" s="78"/>
      <c r="E973" s="80"/>
      <c r="F973" s="80"/>
      <c r="G973" s="81"/>
      <c r="H973" s="81"/>
      <c r="I973" s="81"/>
      <c r="J973" s="81"/>
      <c r="K973" s="81"/>
      <c r="L973" s="81"/>
      <c r="M973" s="81"/>
    </row>
    <row r="974" spans="1:13" ht="19.149999999999999" customHeight="1">
      <c r="A974" s="78"/>
      <c r="B974" s="78"/>
      <c r="C974" s="79"/>
      <c r="D974" s="78"/>
      <c r="E974" s="80"/>
      <c r="F974" s="80"/>
      <c r="G974" s="81"/>
      <c r="H974" s="81"/>
      <c r="I974" s="81"/>
      <c r="J974" s="81"/>
      <c r="K974" s="81"/>
      <c r="L974" s="81"/>
      <c r="M974" s="81"/>
    </row>
    <row r="975" spans="1:13" ht="19.149999999999999" customHeight="1">
      <c r="A975" s="78"/>
      <c r="B975" s="78"/>
      <c r="C975" s="79"/>
      <c r="D975" s="78"/>
      <c r="E975" s="80"/>
      <c r="F975" s="80"/>
      <c r="G975" s="81"/>
      <c r="H975" s="81"/>
      <c r="I975" s="81"/>
      <c r="J975" s="81"/>
      <c r="K975" s="81"/>
      <c r="L975" s="81"/>
      <c r="M975" s="81"/>
    </row>
    <row r="976" spans="1:13" ht="19.149999999999999" customHeight="1">
      <c r="A976" s="78"/>
      <c r="B976" s="78"/>
      <c r="C976" s="79"/>
      <c r="D976" s="78"/>
      <c r="E976" s="80"/>
      <c r="F976" s="80"/>
      <c r="G976" s="81"/>
      <c r="H976" s="81"/>
      <c r="I976" s="81"/>
      <c r="J976" s="81"/>
      <c r="K976" s="81"/>
      <c r="L976" s="81"/>
      <c r="M976" s="81"/>
    </row>
    <row r="977" spans="1:13" ht="19.149999999999999" customHeight="1">
      <c r="A977" s="78"/>
      <c r="B977" s="78"/>
      <c r="C977" s="79"/>
      <c r="D977" s="78"/>
      <c r="E977" s="80"/>
      <c r="F977" s="80"/>
      <c r="G977" s="81"/>
      <c r="H977" s="81"/>
      <c r="I977" s="81"/>
      <c r="J977" s="81"/>
      <c r="K977" s="81"/>
      <c r="L977" s="81"/>
      <c r="M977" s="81"/>
    </row>
    <row r="978" spans="1:13" ht="19.149999999999999" customHeight="1">
      <c r="A978" s="78"/>
      <c r="B978" s="78"/>
      <c r="C978" s="79"/>
      <c r="D978" s="78"/>
      <c r="E978" s="80"/>
      <c r="F978" s="80"/>
      <c r="G978" s="81"/>
      <c r="H978" s="81"/>
      <c r="I978" s="81"/>
      <c r="J978" s="81"/>
      <c r="K978" s="81"/>
      <c r="L978" s="81"/>
      <c r="M978" s="81"/>
    </row>
    <row r="979" spans="1:13" ht="19.149999999999999" customHeight="1">
      <c r="A979" s="78"/>
      <c r="B979" s="78"/>
      <c r="C979" s="79"/>
      <c r="D979" s="78"/>
      <c r="E979" s="80"/>
      <c r="F979" s="80"/>
      <c r="G979" s="81"/>
      <c r="H979" s="81"/>
      <c r="I979" s="81"/>
      <c r="J979" s="81"/>
      <c r="K979" s="81"/>
      <c r="L979" s="81"/>
      <c r="M979" s="81"/>
    </row>
    <row r="980" spans="1:13" ht="19.149999999999999" customHeight="1">
      <c r="A980" s="78"/>
      <c r="B980" s="78"/>
      <c r="C980" s="79"/>
      <c r="D980" s="78"/>
      <c r="E980" s="80"/>
      <c r="F980" s="80"/>
      <c r="G980" s="81"/>
      <c r="H980" s="81"/>
      <c r="I980" s="81"/>
      <c r="J980" s="81"/>
      <c r="K980" s="81"/>
      <c r="L980" s="81"/>
      <c r="M980" s="81"/>
    </row>
    <row r="981" spans="1:13" ht="19.149999999999999" customHeight="1">
      <c r="A981" s="78"/>
      <c r="B981" s="78"/>
      <c r="C981" s="79"/>
      <c r="D981" s="78"/>
      <c r="E981" s="80"/>
      <c r="F981" s="80"/>
      <c r="G981" s="81"/>
      <c r="H981" s="81"/>
      <c r="I981" s="81"/>
      <c r="J981" s="81"/>
      <c r="K981" s="81"/>
      <c r="L981" s="81"/>
      <c r="M981" s="81"/>
    </row>
    <row r="982" spans="1:13" ht="19.149999999999999" customHeight="1">
      <c r="A982" s="78"/>
      <c r="B982" s="78"/>
      <c r="C982" s="79"/>
      <c r="D982" s="78"/>
      <c r="E982" s="80"/>
      <c r="F982" s="80"/>
      <c r="G982" s="81"/>
      <c r="H982" s="81"/>
      <c r="I982" s="81"/>
      <c r="J982" s="81"/>
      <c r="K982" s="81"/>
      <c r="L982" s="81"/>
      <c r="M982" s="81"/>
    </row>
    <row r="983" spans="1:13" ht="19.149999999999999" customHeight="1">
      <c r="A983" s="78"/>
      <c r="B983" s="78"/>
      <c r="C983" s="79"/>
      <c r="D983" s="78"/>
      <c r="E983" s="80"/>
      <c r="F983" s="80"/>
      <c r="G983" s="81"/>
      <c r="H983" s="81"/>
      <c r="I983" s="81"/>
      <c r="J983" s="81"/>
      <c r="K983" s="81"/>
      <c r="L983" s="81"/>
      <c r="M983" s="81"/>
    </row>
    <row r="984" spans="1:13" ht="19.149999999999999" customHeight="1">
      <c r="A984" s="78"/>
      <c r="B984" s="78"/>
      <c r="C984" s="79"/>
      <c r="D984" s="78"/>
      <c r="E984" s="80"/>
      <c r="F984" s="80"/>
      <c r="G984" s="81"/>
      <c r="H984" s="81"/>
      <c r="I984" s="81"/>
      <c r="J984" s="81"/>
      <c r="K984" s="81"/>
      <c r="L984" s="81"/>
      <c r="M984" s="81"/>
    </row>
    <row r="985" spans="1:13" ht="19.149999999999999" customHeight="1">
      <c r="A985" s="78"/>
      <c r="B985" s="78"/>
      <c r="C985" s="79"/>
      <c r="D985" s="78"/>
      <c r="E985" s="80"/>
      <c r="F985" s="80"/>
      <c r="G985" s="81"/>
      <c r="H985" s="81"/>
      <c r="I985" s="81"/>
      <c r="J985" s="81"/>
      <c r="K985" s="81"/>
      <c r="L985" s="81"/>
      <c r="M985" s="81"/>
    </row>
    <row r="986" spans="1:13" ht="19.149999999999999" customHeight="1">
      <c r="A986" s="78"/>
      <c r="B986" s="78"/>
      <c r="C986" s="79"/>
      <c r="D986" s="78"/>
      <c r="E986" s="80"/>
      <c r="F986" s="80"/>
      <c r="G986" s="81"/>
      <c r="H986" s="81"/>
      <c r="I986" s="81"/>
      <c r="J986" s="81"/>
      <c r="K986" s="81"/>
      <c r="L986" s="81"/>
      <c r="M986" s="81"/>
    </row>
    <row r="987" spans="1:13" ht="19.149999999999999" customHeight="1">
      <c r="A987" s="78"/>
      <c r="B987" s="78"/>
      <c r="C987" s="79"/>
      <c r="D987" s="78"/>
      <c r="E987" s="80"/>
      <c r="F987" s="80"/>
      <c r="G987" s="81"/>
      <c r="H987" s="81"/>
      <c r="I987" s="81"/>
      <c r="J987" s="81"/>
      <c r="K987" s="81"/>
      <c r="L987" s="81"/>
      <c r="M987" s="81"/>
    </row>
    <row r="988" spans="1:13" ht="19.149999999999999" customHeight="1">
      <c r="A988" s="78"/>
      <c r="B988" s="78"/>
      <c r="C988" s="79"/>
      <c r="D988" s="78"/>
      <c r="E988" s="80"/>
      <c r="F988" s="80"/>
      <c r="G988" s="81"/>
      <c r="H988" s="81"/>
      <c r="I988" s="81"/>
      <c r="J988" s="81"/>
      <c r="K988" s="81"/>
      <c r="L988" s="81"/>
      <c r="M988" s="81"/>
    </row>
    <row r="989" spans="1:13" ht="19.149999999999999" customHeight="1">
      <c r="A989" s="78"/>
      <c r="B989" s="78"/>
      <c r="C989" s="79"/>
      <c r="D989" s="78"/>
      <c r="E989" s="80"/>
      <c r="F989" s="80"/>
      <c r="G989" s="81"/>
      <c r="H989" s="81"/>
      <c r="I989" s="81"/>
      <c r="J989" s="81"/>
      <c r="K989" s="81"/>
      <c r="L989" s="81"/>
      <c r="M989" s="81"/>
    </row>
    <row r="990" spans="1:13" ht="19.149999999999999" customHeight="1">
      <c r="A990" s="78"/>
      <c r="B990" s="78"/>
      <c r="C990" s="79"/>
      <c r="D990" s="78"/>
      <c r="E990" s="80"/>
      <c r="F990" s="80"/>
      <c r="G990" s="81"/>
      <c r="H990" s="81"/>
      <c r="I990" s="81"/>
      <c r="J990" s="81"/>
      <c r="K990" s="81"/>
      <c r="L990" s="81"/>
      <c r="M990" s="81"/>
    </row>
    <row r="991" spans="1:13" ht="19.149999999999999" customHeight="1">
      <c r="A991" s="78"/>
      <c r="B991" s="78"/>
      <c r="C991" s="79"/>
      <c r="D991" s="78"/>
      <c r="E991" s="80"/>
      <c r="F991" s="80"/>
      <c r="G991" s="81"/>
      <c r="H991" s="81"/>
      <c r="I991" s="81"/>
      <c r="J991" s="81"/>
      <c r="K991" s="81"/>
      <c r="L991" s="81"/>
      <c r="M991" s="81"/>
    </row>
    <row r="992" spans="1:13" ht="19.149999999999999" customHeight="1">
      <c r="A992" s="78"/>
      <c r="B992" s="78"/>
      <c r="C992" s="79"/>
      <c r="D992" s="78"/>
      <c r="E992" s="80"/>
      <c r="F992" s="80"/>
      <c r="G992" s="81"/>
      <c r="H992" s="81"/>
      <c r="I992" s="81"/>
      <c r="J992" s="81"/>
      <c r="K992" s="81"/>
      <c r="L992" s="81"/>
      <c r="M992" s="81"/>
    </row>
    <row r="993" spans="1:13" ht="19.149999999999999" customHeight="1">
      <c r="A993" s="78"/>
      <c r="B993" s="78"/>
      <c r="C993" s="79"/>
      <c r="D993" s="78"/>
      <c r="E993" s="80"/>
      <c r="F993" s="80"/>
      <c r="G993" s="81"/>
      <c r="H993" s="81"/>
      <c r="I993" s="81"/>
      <c r="J993" s="81"/>
      <c r="K993" s="81"/>
      <c r="L993" s="81"/>
      <c r="M993" s="81"/>
    </row>
    <row r="994" spans="1:13" ht="19.149999999999999" customHeight="1">
      <c r="A994" s="78"/>
      <c r="B994" s="78"/>
      <c r="C994" s="79"/>
      <c r="D994" s="78"/>
      <c r="E994" s="80"/>
      <c r="F994" s="80"/>
      <c r="G994" s="81"/>
      <c r="H994" s="81"/>
      <c r="I994" s="81"/>
      <c r="J994" s="81"/>
      <c r="K994" s="81"/>
      <c r="L994" s="81"/>
      <c r="M994" s="81"/>
    </row>
    <row r="995" spans="1:13" ht="19.149999999999999" customHeight="1">
      <c r="A995" s="78"/>
      <c r="B995" s="78"/>
      <c r="C995" s="79"/>
      <c r="D995" s="78"/>
      <c r="E995" s="80"/>
      <c r="F995" s="80"/>
      <c r="G995" s="81"/>
      <c r="H995" s="81"/>
      <c r="I995" s="81"/>
      <c r="J995" s="81"/>
      <c r="K995" s="81"/>
      <c r="L995" s="81"/>
      <c r="M995" s="81"/>
    </row>
    <row r="996" spans="1:13" ht="19.149999999999999" customHeight="1">
      <c r="A996" s="78"/>
      <c r="B996" s="78"/>
      <c r="C996" s="79"/>
      <c r="D996" s="78"/>
      <c r="E996" s="80"/>
      <c r="F996" s="80"/>
      <c r="G996" s="81"/>
      <c r="H996" s="81"/>
      <c r="I996" s="81"/>
      <c r="J996" s="81"/>
      <c r="K996" s="81"/>
      <c r="L996" s="81"/>
      <c r="M996" s="81"/>
    </row>
    <row r="997" spans="1:13" ht="19.149999999999999" customHeight="1">
      <c r="A997" s="78"/>
      <c r="B997" s="78"/>
      <c r="C997" s="79"/>
      <c r="D997" s="78"/>
      <c r="E997" s="80"/>
      <c r="F997" s="80"/>
      <c r="G997" s="81"/>
      <c r="H997" s="81"/>
      <c r="I997" s="81"/>
      <c r="J997" s="81"/>
      <c r="K997" s="81"/>
      <c r="L997" s="81"/>
      <c r="M997" s="81"/>
    </row>
    <row r="998" spans="1:13" ht="19.149999999999999" customHeight="1">
      <c r="A998" s="78"/>
      <c r="B998" s="78"/>
      <c r="C998" s="79"/>
      <c r="D998" s="78"/>
      <c r="E998" s="80"/>
      <c r="F998" s="80"/>
      <c r="G998" s="81"/>
      <c r="H998" s="81"/>
      <c r="I998" s="81"/>
      <c r="J998" s="81"/>
      <c r="K998" s="81"/>
      <c r="L998" s="81"/>
      <c r="M998" s="81"/>
    </row>
    <row r="999" spans="1:13" ht="19.149999999999999" customHeight="1">
      <c r="A999" s="78"/>
      <c r="B999" s="78"/>
      <c r="C999" s="79"/>
      <c r="D999" s="78"/>
      <c r="E999" s="80"/>
      <c r="F999" s="80"/>
      <c r="G999" s="81"/>
      <c r="H999" s="81"/>
      <c r="I999" s="81"/>
      <c r="J999" s="81"/>
      <c r="K999" s="81"/>
      <c r="L999" s="81"/>
      <c r="M999" s="81"/>
    </row>
    <row r="1000" spans="1:13" ht="19.149999999999999" customHeight="1">
      <c r="A1000" s="78"/>
      <c r="B1000" s="78"/>
      <c r="C1000" s="79"/>
      <c r="D1000" s="78"/>
      <c r="E1000" s="80"/>
      <c r="F1000" s="80"/>
      <c r="G1000" s="81"/>
      <c r="H1000" s="81"/>
      <c r="I1000" s="81"/>
      <c r="J1000" s="81"/>
      <c r="K1000" s="81"/>
      <c r="L1000" s="81"/>
      <c r="M1000" s="81"/>
    </row>
    <row r="1001" spans="1:13" ht="19.149999999999999" customHeight="1">
      <c r="A1001" s="78"/>
      <c r="B1001" s="78"/>
      <c r="C1001" s="79"/>
      <c r="D1001" s="78"/>
      <c r="E1001" s="80"/>
      <c r="F1001" s="80"/>
      <c r="G1001" s="81"/>
      <c r="H1001" s="81"/>
      <c r="I1001" s="81"/>
      <c r="J1001" s="81"/>
      <c r="K1001" s="81"/>
      <c r="L1001" s="81"/>
      <c r="M1001" s="81"/>
    </row>
    <row r="1002" spans="1:13" ht="19.149999999999999" customHeight="1">
      <c r="A1002" s="78"/>
      <c r="B1002" s="78"/>
      <c r="C1002" s="79"/>
      <c r="D1002" s="78"/>
      <c r="E1002" s="80"/>
      <c r="F1002" s="80"/>
      <c r="G1002" s="81"/>
      <c r="H1002" s="81"/>
      <c r="I1002" s="81"/>
      <c r="J1002" s="81"/>
      <c r="K1002" s="81"/>
      <c r="L1002" s="81"/>
      <c r="M1002" s="81"/>
    </row>
    <row r="1003" spans="1:13" ht="19.149999999999999" customHeight="1">
      <c r="A1003" s="78"/>
      <c r="B1003" s="78"/>
      <c r="C1003" s="79"/>
      <c r="D1003" s="78"/>
      <c r="E1003" s="80"/>
      <c r="F1003" s="80"/>
      <c r="G1003" s="81"/>
      <c r="H1003" s="81"/>
      <c r="I1003" s="81"/>
      <c r="J1003" s="81"/>
      <c r="K1003" s="81"/>
      <c r="L1003" s="81"/>
      <c r="M1003" s="81"/>
    </row>
    <row r="1004" spans="1:13" ht="19.149999999999999" customHeight="1">
      <c r="A1004" s="78"/>
      <c r="B1004" s="78"/>
      <c r="C1004" s="79"/>
      <c r="D1004" s="78"/>
      <c r="E1004" s="80"/>
      <c r="F1004" s="80"/>
      <c r="G1004" s="81"/>
      <c r="H1004" s="81"/>
      <c r="I1004" s="81"/>
      <c r="J1004" s="81"/>
      <c r="K1004" s="81"/>
      <c r="L1004" s="81"/>
      <c r="M1004" s="81"/>
    </row>
    <row r="1005" spans="1:13" ht="19.149999999999999" customHeight="1">
      <c r="A1005" s="78"/>
      <c r="B1005" s="78"/>
      <c r="C1005" s="79"/>
      <c r="D1005" s="78"/>
      <c r="E1005" s="80"/>
      <c r="F1005" s="80"/>
      <c r="G1005" s="81"/>
      <c r="H1005" s="81"/>
      <c r="I1005" s="81"/>
      <c r="J1005" s="81"/>
      <c r="K1005" s="81"/>
      <c r="L1005" s="81"/>
      <c r="M1005" s="81"/>
    </row>
    <row r="1006" spans="1:13" ht="19.149999999999999" customHeight="1">
      <c r="A1006" s="78"/>
      <c r="B1006" s="78"/>
      <c r="C1006" s="79"/>
      <c r="D1006" s="78"/>
      <c r="E1006" s="80"/>
      <c r="F1006" s="80"/>
      <c r="G1006" s="81"/>
      <c r="H1006" s="81"/>
      <c r="I1006" s="81"/>
      <c r="J1006" s="81"/>
      <c r="K1006" s="81"/>
      <c r="L1006" s="81"/>
      <c r="M1006" s="81"/>
    </row>
    <row r="1007" spans="1:13" ht="19.149999999999999" customHeight="1">
      <c r="A1007" s="78"/>
      <c r="B1007" s="78"/>
      <c r="C1007" s="79"/>
      <c r="D1007" s="78"/>
      <c r="E1007" s="80"/>
      <c r="F1007" s="80"/>
      <c r="G1007" s="81"/>
      <c r="H1007" s="81"/>
      <c r="I1007" s="81"/>
      <c r="J1007" s="81"/>
      <c r="K1007" s="81"/>
      <c r="L1007" s="81"/>
      <c r="M1007" s="81"/>
    </row>
    <row r="1008" spans="1:13" ht="19.149999999999999" customHeight="1">
      <c r="A1008" s="78"/>
      <c r="B1008" s="78"/>
      <c r="C1008" s="79"/>
      <c r="D1008" s="78"/>
      <c r="E1008" s="80"/>
      <c r="F1008" s="80"/>
      <c r="G1008" s="81"/>
      <c r="H1008" s="81"/>
      <c r="I1008" s="81"/>
      <c r="J1008" s="81"/>
      <c r="K1008" s="81"/>
      <c r="L1008" s="81"/>
      <c r="M1008" s="81"/>
    </row>
    <row r="1009" spans="1:13" ht="19.149999999999999" customHeight="1">
      <c r="A1009" s="78"/>
      <c r="B1009" s="78"/>
      <c r="C1009" s="79"/>
      <c r="D1009" s="78"/>
      <c r="E1009" s="80"/>
      <c r="F1009" s="80"/>
      <c r="G1009" s="81"/>
      <c r="H1009" s="81"/>
      <c r="I1009" s="81"/>
      <c r="J1009" s="81"/>
      <c r="K1009" s="81"/>
      <c r="L1009" s="81"/>
      <c r="M1009" s="81"/>
    </row>
    <row r="1010" spans="1:13" ht="19.149999999999999" customHeight="1">
      <c r="A1010" s="78"/>
      <c r="B1010" s="78"/>
      <c r="C1010" s="79"/>
      <c r="D1010" s="78"/>
      <c r="E1010" s="80"/>
      <c r="F1010" s="80"/>
      <c r="G1010" s="81"/>
      <c r="H1010" s="81"/>
      <c r="I1010" s="81"/>
      <c r="J1010" s="81"/>
      <c r="K1010" s="81"/>
      <c r="L1010" s="81"/>
      <c r="M1010" s="81"/>
    </row>
    <row r="1011" spans="1:13" ht="19.149999999999999" customHeight="1">
      <c r="A1011" s="78"/>
      <c r="B1011" s="78"/>
      <c r="C1011" s="79"/>
      <c r="D1011" s="78"/>
      <c r="E1011" s="80"/>
      <c r="F1011" s="80"/>
      <c r="G1011" s="81"/>
      <c r="H1011" s="81"/>
      <c r="I1011" s="81"/>
      <c r="J1011" s="81"/>
      <c r="K1011" s="81"/>
      <c r="L1011" s="81"/>
      <c r="M1011" s="81"/>
    </row>
    <row r="1012" spans="1:13" ht="19.149999999999999" customHeight="1">
      <c r="A1012" s="78"/>
      <c r="B1012" s="78"/>
      <c r="C1012" s="79"/>
      <c r="D1012" s="78"/>
      <c r="E1012" s="80"/>
      <c r="F1012" s="80"/>
      <c r="G1012" s="81"/>
      <c r="H1012" s="81"/>
      <c r="I1012" s="81"/>
      <c r="J1012" s="81"/>
      <c r="K1012" s="81"/>
      <c r="L1012" s="81"/>
      <c r="M1012" s="81"/>
    </row>
    <row r="1013" spans="1:13" ht="19.149999999999999" customHeight="1">
      <c r="A1013" s="78"/>
      <c r="B1013" s="78"/>
      <c r="C1013" s="79"/>
      <c r="D1013" s="78"/>
      <c r="E1013" s="80"/>
      <c r="F1013" s="80"/>
      <c r="G1013" s="81"/>
      <c r="H1013" s="81"/>
      <c r="I1013" s="81"/>
      <c r="J1013" s="81"/>
      <c r="K1013" s="81"/>
      <c r="L1013" s="81"/>
      <c r="M1013" s="81"/>
    </row>
    <row r="1014" spans="1:13" ht="19.149999999999999" customHeight="1">
      <c r="A1014" s="78"/>
      <c r="B1014" s="78"/>
      <c r="C1014" s="79"/>
      <c r="D1014" s="78"/>
      <c r="E1014" s="80"/>
      <c r="F1014" s="80"/>
      <c r="G1014" s="81"/>
      <c r="H1014" s="81"/>
      <c r="I1014" s="81"/>
      <c r="J1014" s="81"/>
      <c r="K1014" s="81"/>
      <c r="L1014" s="81"/>
      <c r="M1014" s="81"/>
    </row>
    <row r="1015" spans="1:13" ht="19.149999999999999" customHeight="1">
      <c r="A1015" s="78"/>
      <c r="B1015" s="78"/>
      <c r="C1015" s="79"/>
      <c r="D1015" s="78"/>
      <c r="E1015" s="80"/>
      <c r="F1015" s="80"/>
      <c r="G1015" s="81"/>
      <c r="H1015" s="81"/>
      <c r="I1015" s="81"/>
      <c r="J1015" s="81"/>
      <c r="K1015" s="81"/>
      <c r="L1015" s="81"/>
      <c r="M1015" s="81"/>
    </row>
    <row r="1016" spans="1:13" ht="19.149999999999999" customHeight="1">
      <c r="A1016" s="78"/>
      <c r="B1016" s="78"/>
      <c r="C1016" s="79"/>
      <c r="D1016" s="78"/>
      <c r="E1016" s="80"/>
      <c r="F1016" s="80"/>
      <c r="G1016" s="81"/>
      <c r="H1016" s="81"/>
      <c r="I1016" s="81"/>
      <c r="J1016" s="81"/>
      <c r="K1016" s="81"/>
      <c r="L1016" s="81"/>
      <c r="M1016" s="81"/>
    </row>
    <row r="1017" spans="1:13" ht="19.149999999999999" customHeight="1">
      <c r="A1017" s="78"/>
      <c r="B1017" s="78"/>
      <c r="C1017" s="79"/>
      <c r="D1017" s="78"/>
      <c r="E1017" s="80"/>
      <c r="F1017" s="80"/>
      <c r="G1017" s="81"/>
      <c r="H1017" s="81"/>
      <c r="I1017" s="81"/>
      <c r="J1017" s="81"/>
      <c r="K1017" s="81"/>
      <c r="L1017" s="81"/>
      <c r="M1017" s="81"/>
    </row>
    <row r="1018" spans="1:13" ht="19.149999999999999" customHeight="1">
      <c r="A1018" s="78"/>
      <c r="B1018" s="78"/>
      <c r="C1018" s="79"/>
      <c r="D1018" s="78"/>
      <c r="E1018" s="80"/>
      <c r="F1018" s="80"/>
      <c r="G1018" s="81"/>
      <c r="H1018" s="81"/>
      <c r="I1018" s="81"/>
      <c r="J1018" s="81"/>
      <c r="K1018" s="81"/>
      <c r="L1018" s="81"/>
      <c r="M1018" s="81"/>
    </row>
    <row r="1019" spans="1:13" ht="19.149999999999999" customHeight="1">
      <c r="A1019" s="78"/>
      <c r="B1019" s="78"/>
      <c r="C1019" s="79"/>
      <c r="D1019" s="78"/>
      <c r="E1019" s="80"/>
      <c r="F1019" s="80"/>
      <c r="G1019" s="81"/>
      <c r="H1019" s="81"/>
      <c r="I1019" s="81"/>
      <c r="J1019" s="81"/>
      <c r="K1019" s="81"/>
      <c r="L1019" s="81"/>
      <c r="M1019" s="81"/>
    </row>
    <row r="1020" spans="1:13" ht="19.149999999999999" customHeight="1">
      <c r="A1020" s="78"/>
      <c r="B1020" s="78"/>
      <c r="C1020" s="79"/>
      <c r="D1020" s="78"/>
      <c r="E1020" s="80"/>
      <c r="F1020" s="80"/>
      <c r="G1020" s="81"/>
      <c r="H1020" s="81"/>
      <c r="I1020" s="81"/>
      <c r="J1020" s="81"/>
      <c r="K1020" s="81"/>
      <c r="L1020" s="81"/>
      <c r="M1020" s="81"/>
    </row>
    <row r="1021" spans="1:13" ht="19.149999999999999" customHeight="1">
      <c r="A1021" s="78"/>
      <c r="B1021" s="78"/>
      <c r="C1021" s="79"/>
      <c r="D1021" s="78"/>
      <c r="E1021" s="80"/>
      <c r="F1021" s="80"/>
      <c r="G1021" s="81"/>
      <c r="H1021" s="81"/>
      <c r="I1021" s="81"/>
      <c r="J1021" s="81"/>
      <c r="K1021" s="81"/>
      <c r="L1021" s="81"/>
      <c r="M1021" s="81"/>
    </row>
    <row r="1022" spans="1:13" ht="19.149999999999999" customHeight="1">
      <c r="A1022" s="78"/>
      <c r="B1022" s="78"/>
      <c r="C1022" s="79"/>
      <c r="D1022" s="78"/>
      <c r="E1022" s="80"/>
      <c r="F1022" s="80"/>
      <c r="G1022" s="81"/>
      <c r="H1022" s="81"/>
      <c r="I1022" s="81"/>
      <c r="J1022" s="81"/>
      <c r="K1022" s="81"/>
      <c r="L1022" s="81"/>
      <c r="M1022" s="81"/>
    </row>
    <row r="1023" spans="1:13" ht="19.149999999999999" customHeight="1">
      <c r="A1023" s="78"/>
      <c r="B1023" s="78"/>
      <c r="C1023" s="79"/>
      <c r="D1023" s="78"/>
      <c r="E1023" s="80"/>
      <c r="F1023" s="80"/>
      <c r="G1023" s="81"/>
      <c r="H1023" s="81"/>
      <c r="I1023" s="81"/>
      <c r="J1023" s="81"/>
      <c r="K1023" s="81"/>
      <c r="L1023" s="81"/>
      <c r="M1023" s="81"/>
    </row>
    <row r="1024" spans="1:13" ht="19.149999999999999" customHeight="1">
      <c r="A1024" s="78"/>
      <c r="B1024" s="78"/>
      <c r="C1024" s="79"/>
      <c r="D1024" s="78"/>
      <c r="E1024" s="80"/>
      <c r="F1024" s="80"/>
      <c r="G1024" s="81"/>
      <c r="H1024" s="81"/>
      <c r="I1024" s="81"/>
      <c r="J1024" s="81"/>
      <c r="K1024" s="81"/>
      <c r="L1024" s="81"/>
      <c r="M1024" s="81"/>
    </row>
    <row r="1025" spans="1:13" ht="19.149999999999999" customHeight="1">
      <c r="A1025" s="78"/>
      <c r="B1025" s="78"/>
      <c r="C1025" s="79"/>
      <c r="D1025" s="78"/>
      <c r="E1025" s="80"/>
      <c r="F1025" s="80"/>
      <c r="G1025" s="81"/>
      <c r="H1025" s="81"/>
      <c r="I1025" s="81"/>
      <c r="J1025" s="81"/>
      <c r="K1025" s="81"/>
      <c r="L1025" s="81"/>
      <c r="M1025" s="81"/>
    </row>
    <row r="1026" spans="1:13" ht="19.149999999999999" customHeight="1">
      <c r="A1026" s="78"/>
      <c r="B1026" s="78"/>
      <c r="C1026" s="79"/>
      <c r="D1026" s="78"/>
      <c r="E1026" s="80"/>
      <c r="F1026" s="80"/>
      <c r="G1026" s="81"/>
      <c r="H1026" s="81"/>
      <c r="I1026" s="81"/>
      <c r="J1026" s="81"/>
      <c r="K1026" s="81"/>
      <c r="L1026" s="81"/>
      <c r="M1026" s="81"/>
    </row>
    <row r="1027" spans="1:13" ht="19.149999999999999" customHeight="1">
      <c r="A1027" s="78"/>
      <c r="B1027" s="78"/>
      <c r="C1027" s="79"/>
      <c r="D1027" s="78"/>
      <c r="E1027" s="80"/>
      <c r="F1027" s="80"/>
      <c r="G1027" s="81"/>
      <c r="H1027" s="81"/>
      <c r="I1027" s="81"/>
      <c r="J1027" s="81"/>
      <c r="K1027" s="81"/>
      <c r="L1027" s="81"/>
      <c r="M1027" s="81"/>
    </row>
    <row r="1028" spans="1:13" ht="19.149999999999999" customHeight="1">
      <c r="A1028" s="78"/>
      <c r="B1028" s="78"/>
      <c r="C1028" s="79"/>
      <c r="D1028" s="78"/>
      <c r="E1028" s="80"/>
      <c r="F1028" s="80"/>
      <c r="G1028" s="81"/>
      <c r="H1028" s="81"/>
      <c r="I1028" s="81"/>
      <c r="J1028" s="81"/>
      <c r="K1028" s="81"/>
      <c r="L1028" s="81"/>
      <c r="M1028" s="81"/>
    </row>
    <row r="1029" spans="1:13" ht="19.149999999999999" customHeight="1">
      <c r="A1029" s="78"/>
      <c r="B1029" s="78"/>
      <c r="C1029" s="79"/>
      <c r="D1029" s="78"/>
      <c r="E1029" s="80"/>
      <c r="F1029" s="80"/>
      <c r="G1029" s="81"/>
      <c r="H1029" s="81"/>
      <c r="I1029" s="81"/>
      <c r="J1029" s="81"/>
      <c r="K1029" s="81"/>
      <c r="L1029" s="81"/>
      <c r="M1029" s="81"/>
    </row>
    <row r="1030" spans="1:13" ht="19.149999999999999" customHeight="1">
      <c r="A1030" s="78"/>
      <c r="B1030" s="78"/>
      <c r="C1030" s="79"/>
      <c r="D1030" s="78"/>
      <c r="E1030" s="80"/>
      <c r="F1030" s="80"/>
      <c r="G1030" s="81"/>
      <c r="H1030" s="81"/>
      <c r="I1030" s="81"/>
      <c r="J1030" s="81"/>
      <c r="K1030" s="81"/>
      <c r="L1030" s="81"/>
      <c r="M1030" s="81"/>
    </row>
    <row r="1031" spans="1:13" ht="19.149999999999999" customHeight="1">
      <c r="A1031" s="78"/>
      <c r="B1031" s="78"/>
      <c r="C1031" s="79"/>
      <c r="D1031" s="78"/>
      <c r="E1031" s="80"/>
      <c r="F1031" s="80"/>
      <c r="G1031" s="81"/>
      <c r="H1031" s="81"/>
      <c r="I1031" s="81"/>
      <c r="J1031" s="81"/>
      <c r="K1031" s="81"/>
      <c r="L1031" s="81"/>
      <c r="M1031" s="81"/>
    </row>
    <row r="1032" spans="1:13" ht="19.149999999999999" customHeight="1">
      <c r="A1032" s="78"/>
      <c r="B1032" s="78"/>
      <c r="C1032" s="79"/>
      <c r="D1032" s="78"/>
      <c r="E1032" s="80"/>
      <c r="F1032" s="80"/>
      <c r="G1032" s="81"/>
      <c r="H1032" s="81"/>
      <c r="I1032" s="81"/>
      <c r="J1032" s="81"/>
      <c r="K1032" s="81"/>
      <c r="L1032" s="81"/>
      <c r="M1032" s="81"/>
    </row>
    <row r="1033" spans="1:13" ht="19.149999999999999" customHeight="1">
      <c r="A1033" s="78"/>
      <c r="B1033" s="78"/>
      <c r="C1033" s="79"/>
      <c r="D1033" s="78"/>
      <c r="E1033" s="80"/>
      <c r="F1033" s="80"/>
      <c r="G1033" s="81"/>
      <c r="H1033" s="81"/>
      <c r="I1033" s="81"/>
      <c r="J1033" s="81"/>
      <c r="K1033" s="81"/>
      <c r="L1033" s="81"/>
      <c r="M1033" s="81"/>
    </row>
    <row r="1034" spans="1:13" ht="19.149999999999999" customHeight="1">
      <c r="A1034" s="78"/>
      <c r="B1034" s="78"/>
      <c r="C1034" s="79"/>
      <c r="D1034" s="78"/>
      <c r="E1034" s="80"/>
      <c r="F1034" s="80"/>
      <c r="G1034" s="81"/>
      <c r="H1034" s="81"/>
      <c r="I1034" s="81"/>
      <c r="J1034" s="81"/>
      <c r="K1034" s="81"/>
      <c r="L1034" s="81"/>
      <c r="M1034" s="81"/>
    </row>
    <row r="1035" spans="1:13" ht="19.149999999999999" customHeight="1">
      <c r="A1035" s="78"/>
      <c r="B1035" s="78"/>
      <c r="C1035" s="79"/>
      <c r="D1035" s="78"/>
      <c r="E1035" s="80"/>
      <c r="F1035" s="80"/>
      <c r="G1035" s="81"/>
      <c r="H1035" s="81"/>
      <c r="I1035" s="81"/>
      <c r="J1035" s="81"/>
      <c r="K1035" s="81"/>
      <c r="L1035" s="81"/>
      <c r="M1035" s="81"/>
    </row>
    <row r="1036" spans="1:13" ht="19.149999999999999" customHeight="1">
      <c r="A1036" s="78"/>
      <c r="B1036" s="78"/>
      <c r="C1036" s="79"/>
      <c r="D1036" s="78"/>
      <c r="E1036" s="80"/>
      <c r="F1036" s="80"/>
      <c r="G1036" s="81"/>
      <c r="H1036" s="81"/>
      <c r="I1036" s="81"/>
      <c r="J1036" s="81"/>
      <c r="K1036" s="81"/>
      <c r="L1036" s="81"/>
      <c r="M1036" s="81"/>
    </row>
    <row r="1037" spans="1:13" ht="19.149999999999999" customHeight="1">
      <c r="A1037" s="78"/>
      <c r="B1037" s="78"/>
      <c r="C1037" s="79"/>
      <c r="D1037" s="78"/>
      <c r="E1037" s="80"/>
      <c r="F1037" s="80"/>
      <c r="G1037" s="81"/>
      <c r="H1037" s="81"/>
      <c r="I1037" s="81"/>
      <c r="J1037" s="81"/>
      <c r="K1037" s="81"/>
      <c r="L1037" s="81"/>
      <c r="M1037" s="81"/>
    </row>
    <row r="1038" spans="1:13" ht="19.149999999999999" customHeight="1">
      <c r="A1038" s="78"/>
      <c r="B1038" s="78"/>
      <c r="C1038" s="79"/>
      <c r="D1038" s="78"/>
      <c r="E1038" s="80"/>
      <c r="F1038" s="80"/>
      <c r="G1038" s="81"/>
      <c r="H1038" s="81"/>
      <c r="I1038" s="81"/>
      <c r="J1038" s="81"/>
      <c r="K1038" s="81"/>
      <c r="L1038" s="81"/>
      <c r="M1038" s="81"/>
    </row>
    <row r="1039" spans="1:13" ht="19.149999999999999" customHeight="1">
      <c r="A1039" s="78"/>
      <c r="B1039" s="78"/>
      <c r="C1039" s="79"/>
      <c r="D1039" s="78"/>
      <c r="E1039" s="80"/>
      <c r="F1039" s="80"/>
      <c r="G1039" s="81"/>
      <c r="H1039" s="81"/>
      <c r="I1039" s="81"/>
      <c r="J1039" s="81"/>
      <c r="K1039" s="81"/>
      <c r="L1039" s="81"/>
      <c r="M1039" s="81"/>
    </row>
    <row r="1040" spans="1:13" ht="19.149999999999999" customHeight="1">
      <c r="A1040" s="78"/>
      <c r="B1040" s="78"/>
      <c r="C1040" s="79"/>
      <c r="D1040" s="78"/>
      <c r="E1040" s="80"/>
      <c r="F1040" s="80"/>
      <c r="G1040" s="81"/>
      <c r="H1040" s="81"/>
      <c r="I1040" s="81"/>
      <c r="J1040" s="81"/>
      <c r="K1040" s="81"/>
      <c r="L1040" s="81"/>
      <c r="M1040" s="81"/>
    </row>
    <row r="1041" spans="1:13" ht="19.149999999999999" customHeight="1">
      <c r="A1041" s="78"/>
      <c r="B1041" s="78"/>
      <c r="C1041" s="79"/>
      <c r="D1041" s="78"/>
      <c r="E1041" s="80"/>
      <c r="F1041" s="80"/>
      <c r="G1041" s="81"/>
      <c r="H1041" s="81"/>
      <c r="I1041" s="81"/>
      <c r="J1041" s="81"/>
      <c r="K1041" s="81"/>
      <c r="L1041" s="81"/>
      <c r="M1041" s="81"/>
    </row>
    <row r="1042" spans="1:13" ht="19.149999999999999" customHeight="1">
      <c r="A1042" s="78"/>
      <c r="B1042" s="78"/>
      <c r="C1042" s="79"/>
      <c r="D1042" s="78"/>
      <c r="E1042" s="80"/>
      <c r="F1042" s="80"/>
      <c r="G1042" s="81"/>
      <c r="H1042" s="81"/>
      <c r="I1042" s="81"/>
      <c r="J1042" s="81"/>
      <c r="K1042" s="81"/>
      <c r="L1042" s="81"/>
      <c r="M1042" s="81"/>
    </row>
    <row r="1043" spans="1:13" ht="19.149999999999999" customHeight="1">
      <c r="A1043" s="78"/>
      <c r="B1043" s="78"/>
      <c r="C1043" s="79"/>
      <c r="D1043" s="78"/>
      <c r="E1043" s="80"/>
      <c r="F1043" s="80"/>
      <c r="G1043" s="81"/>
      <c r="H1043" s="81"/>
      <c r="I1043" s="81"/>
      <c r="J1043" s="81"/>
      <c r="K1043" s="81"/>
      <c r="L1043" s="81"/>
      <c r="M1043" s="81"/>
    </row>
    <row r="1044" spans="1:13" ht="19.149999999999999" customHeight="1">
      <c r="A1044" s="78"/>
      <c r="B1044" s="78"/>
      <c r="C1044" s="79"/>
      <c r="D1044" s="78"/>
      <c r="E1044" s="80"/>
      <c r="F1044" s="80"/>
      <c r="G1044" s="81"/>
      <c r="H1044" s="81"/>
      <c r="I1044" s="81"/>
      <c r="J1044" s="81"/>
      <c r="K1044" s="81"/>
      <c r="L1044" s="81"/>
      <c r="M1044" s="81"/>
    </row>
    <row r="1045" spans="1:13" ht="19.149999999999999" customHeight="1">
      <c r="A1045" s="78"/>
      <c r="B1045" s="78"/>
      <c r="C1045" s="79"/>
      <c r="D1045" s="78"/>
      <c r="E1045" s="80"/>
      <c r="F1045" s="80"/>
      <c r="G1045" s="81"/>
      <c r="H1045" s="81"/>
      <c r="I1045" s="81"/>
      <c r="J1045" s="81"/>
      <c r="K1045" s="81"/>
      <c r="L1045" s="81"/>
      <c r="M1045" s="81"/>
    </row>
    <row r="1046" spans="1:13" ht="19.149999999999999" customHeight="1">
      <c r="A1046" s="78"/>
      <c r="B1046" s="78"/>
      <c r="C1046" s="79"/>
      <c r="D1046" s="78"/>
      <c r="E1046" s="80"/>
      <c r="F1046" s="80"/>
      <c r="G1046" s="81"/>
      <c r="H1046" s="81"/>
      <c r="I1046" s="81"/>
      <c r="J1046" s="81"/>
      <c r="K1046" s="81"/>
      <c r="L1046" s="81"/>
      <c r="M1046" s="81"/>
    </row>
    <row r="1047" spans="1:13" ht="19.149999999999999" customHeight="1">
      <c r="A1047" s="78"/>
      <c r="B1047" s="78"/>
      <c r="C1047" s="79"/>
      <c r="D1047" s="78"/>
      <c r="E1047" s="80"/>
      <c r="F1047" s="80"/>
      <c r="G1047" s="81"/>
      <c r="H1047" s="81"/>
      <c r="I1047" s="81"/>
      <c r="J1047" s="81"/>
      <c r="K1047" s="81"/>
      <c r="L1047" s="81"/>
      <c r="M1047" s="81"/>
    </row>
    <row r="1048" spans="1:13" ht="19.149999999999999" customHeight="1">
      <c r="A1048" s="78"/>
      <c r="B1048" s="78"/>
      <c r="C1048" s="79"/>
      <c r="D1048" s="78"/>
      <c r="E1048" s="80"/>
      <c r="F1048" s="80"/>
      <c r="G1048" s="81"/>
      <c r="H1048" s="81"/>
      <c r="I1048" s="81"/>
      <c r="J1048" s="81"/>
      <c r="K1048" s="81"/>
      <c r="L1048" s="81"/>
      <c r="M1048" s="81"/>
    </row>
    <row r="1049" spans="1:13" ht="19.149999999999999" customHeight="1">
      <c r="A1049" s="78"/>
      <c r="B1049" s="78"/>
      <c r="C1049" s="79"/>
      <c r="D1049" s="78"/>
      <c r="E1049" s="80"/>
      <c r="F1049" s="80"/>
      <c r="G1049" s="81"/>
      <c r="H1049" s="81"/>
      <c r="I1049" s="81"/>
      <c r="J1049" s="81"/>
      <c r="K1049" s="81"/>
      <c r="L1049" s="81"/>
      <c r="M1049" s="81"/>
    </row>
    <row r="1050" spans="1:13" ht="19.149999999999999" customHeight="1">
      <c r="A1050" s="78"/>
      <c r="B1050" s="78"/>
      <c r="C1050" s="79"/>
      <c r="D1050" s="78"/>
      <c r="E1050" s="80"/>
      <c r="F1050" s="80"/>
      <c r="G1050" s="81"/>
      <c r="H1050" s="81"/>
      <c r="I1050" s="81"/>
      <c r="J1050" s="81"/>
      <c r="K1050" s="81"/>
      <c r="L1050" s="81"/>
      <c r="M1050" s="81"/>
    </row>
    <row r="1051" spans="1:13" ht="19.149999999999999" customHeight="1">
      <c r="A1051" s="78"/>
      <c r="B1051" s="78"/>
      <c r="C1051" s="79"/>
      <c r="D1051" s="78"/>
      <c r="E1051" s="80"/>
      <c r="F1051" s="80"/>
      <c r="G1051" s="81"/>
      <c r="H1051" s="81"/>
      <c r="I1051" s="81"/>
      <c r="J1051" s="81"/>
      <c r="K1051" s="81"/>
      <c r="L1051" s="81"/>
      <c r="M1051" s="81"/>
    </row>
    <row r="1052" spans="1:13" ht="19.149999999999999" customHeight="1">
      <c r="A1052" s="78"/>
      <c r="B1052" s="78"/>
      <c r="C1052" s="79"/>
      <c r="D1052" s="78"/>
      <c r="E1052" s="80"/>
      <c r="F1052" s="80"/>
      <c r="G1052" s="81"/>
      <c r="H1052" s="81"/>
      <c r="I1052" s="81"/>
      <c r="J1052" s="81"/>
      <c r="K1052" s="81"/>
      <c r="L1052" s="81"/>
      <c r="M1052" s="81"/>
    </row>
    <row r="1053" spans="1:13" ht="19.149999999999999" customHeight="1">
      <c r="A1053" s="78"/>
      <c r="B1053" s="78"/>
      <c r="C1053" s="79"/>
      <c r="D1053" s="78"/>
      <c r="E1053" s="80"/>
      <c r="F1053" s="80"/>
      <c r="G1053" s="81"/>
      <c r="H1053" s="81"/>
      <c r="I1053" s="81"/>
      <c r="J1053" s="81"/>
      <c r="K1053" s="81"/>
      <c r="L1053" s="81"/>
      <c r="M1053" s="81"/>
    </row>
    <row r="1054" spans="1:13" ht="19.149999999999999" customHeight="1">
      <c r="A1054" s="78"/>
      <c r="B1054" s="78"/>
      <c r="C1054" s="79"/>
      <c r="D1054" s="78"/>
      <c r="E1054" s="80"/>
      <c r="F1054" s="80"/>
      <c r="G1054" s="81"/>
      <c r="H1054" s="81"/>
      <c r="I1054" s="81"/>
      <c r="J1054" s="81"/>
      <c r="K1054" s="81"/>
      <c r="L1054" s="81"/>
      <c r="M1054" s="81"/>
    </row>
    <row r="1055" spans="1:13" ht="19.149999999999999" customHeight="1">
      <c r="A1055" s="78"/>
      <c r="B1055" s="78"/>
      <c r="C1055" s="79"/>
      <c r="D1055" s="78"/>
      <c r="E1055" s="80"/>
      <c r="F1055" s="80"/>
      <c r="G1055" s="81"/>
      <c r="H1055" s="81"/>
      <c r="I1055" s="81"/>
      <c r="J1055" s="81"/>
      <c r="K1055" s="81"/>
      <c r="L1055" s="81"/>
      <c r="M1055" s="81"/>
    </row>
    <row r="1056" spans="1:13" ht="19.149999999999999" customHeight="1">
      <c r="A1056" s="78"/>
      <c r="B1056" s="78"/>
      <c r="C1056" s="79"/>
      <c r="D1056" s="78"/>
      <c r="E1056" s="80"/>
      <c r="F1056" s="80"/>
      <c r="G1056" s="81"/>
      <c r="H1056" s="81"/>
      <c r="I1056" s="81"/>
      <c r="J1056" s="81"/>
      <c r="K1056" s="81"/>
      <c r="L1056" s="81"/>
      <c r="M1056" s="81"/>
    </row>
    <row r="1057" spans="1:13" ht="19.149999999999999" customHeight="1">
      <c r="A1057" s="78"/>
      <c r="B1057" s="78"/>
      <c r="C1057" s="79"/>
      <c r="D1057" s="78"/>
      <c r="E1057" s="80"/>
      <c r="F1057" s="80"/>
      <c r="G1057" s="81"/>
      <c r="H1057" s="81"/>
      <c r="I1057" s="81"/>
      <c r="J1057" s="81"/>
      <c r="K1057" s="81"/>
      <c r="L1057" s="81"/>
      <c r="M1057" s="81"/>
    </row>
    <row r="1058" spans="1:13" ht="19.149999999999999" customHeight="1">
      <c r="A1058" s="78"/>
      <c r="B1058" s="78"/>
      <c r="C1058" s="79"/>
      <c r="D1058" s="78"/>
      <c r="E1058" s="80"/>
      <c r="F1058" s="80"/>
      <c r="G1058" s="81"/>
      <c r="H1058" s="81"/>
      <c r="I1058" s="81"/>
      <c r="J1058" s="81"/>
      <c r="K1058" s="81"/>
      <c r="L1058" s="81"/>
      <c r="M1058" s="81"/>
    </row>
    <row r="1059" spans="1:13" ht="19.149999999999999" customHeight="1">
      <c r="A1059" s="78"/>
      <c r="B1059" s="78"/>
      <c r="C1059" s="79"/>
      <c r="D1059" s="78"/>
      <c r="E1059" s="80"/>
      <c r="F1059" s="80"/>
      <c r="G1059" s="81"/>
      <c r="H1059" s="81"/>
      <c r="I1059" s="81"/>
      <c r="J1059" s="81"/>
      <c r="K1059" s="81"/>
      <c r="L1059" s="81"/>
      <c r="M1059" s="81"/>
    </row>
    <row r="1060" spans="1:13" ht="19.149999999999999" customHeight="1">
      <c r="A1060" s="78"/>
      <c r="B1060" s="78"/>
      <c r="C1060" s="79"/>
      <c r="D1060" s="78"/>
      <c r="E1060" s="80"/>
      <c r="F1060" s="80"/>
      <c r="G1060" s="81"/>
      <c r="H1060" s="81"/>
      <c r="I1060" s="81"/>
      <c r="J1060" s="81"/>
      <c r="K1060" s="81"/>
      <c r="L1060" s="81"/>
      <c r="M1060" s="81"/>
    </row>
    <row r="1061" spans="1:13" ht="19.149999999999999" customHeight="1">
      <c r="A1061" s="78"/>
      <c r="B1061" s="78"/>
      <c r="C1061" s="79"/>
      <c r="D1061" s="78"/>
      <c r="E1061" s="80"/>
      <c r="F1061" s="80"/>
      <c r="G1061" s="81"/>
      <c r="H1061" s="81"/>
      <c r="I1061" s="81"/>
      <c r="J1061" s="81"/>
      <c r="K1061" s="81"/>
      <c r="L1061" s="81"/>
      <c r="M1061" s="81"/>
    </row>
    <row r="1062" spans="1:13" ht="19.149999999999999" customHeight="1">
      <c r="A1062" s="78"/>
      <c r="B1062" s="78"/>
      <c r="C1062" s="79"/>
      <c r="D1062" s="78"/>
      <c r="E1062" s="80"/>
      <c r="F1062" s="80"/>
      <c r="G1062" s="81"/>
      <c r="H1062" s="81"/>
      <c r="I1062" s="81"/>
      <c r="J1062" s="81"/>
      <c r="K1062" s="81"/>
      <c r="L1062" s="81"/>
      <c r="M1062" s="81"/>
    </row>
    <row r="1063" spans="1:13" ht="19.149999999999999" customHeight="1">
      <c r="A1063" s="78"/>
      <c r="B1063" s="78"/>
      <c r="C1063" s="79"/>
      <c r="D1063" s="78"/>
      <c r="E1063" s="80"/>
      <c r="F1063" s="80"/>
      <c r="G1063" s="81"/>
      <c r="H1063" s="81"/>
      <c r="I1063" s="81"/>
      <c r="J1063" s="81"/>
      <c r="K1063" s="81"/>
      <c r="L1063" s="81"/>
      <c r="M1063" s="81"/>
    </row>
    <row r="1064" spans="1:13" ht="19.149999999999999" customHeight="1">
      <c r="A1064" s="78"/>
      <c r="B1064" s="78"/>
      <c r="C1064" s="79"/>
      <c r="D1064" s="78"/>
      <c r="E1064" s="80"/>
      <c r="F1064" s="80"/>
      <c r="G1064" s="81"/>
      <c r="H1064" s="81"/>
      <c r="I1064" s="81"/>
      <c r="J1064" s="81"/>
      <c r="K1064" s="81"/>
      <c r="L1064" s="81"/>
      <c r="M1064" s="81"/>
    </row>
    <row r="1065" spans="1:13" ht="19.149999999999999" customHeight="1">
      <c r="A1065" s="78"/>
      <c r="B1065" s="78"/>
      <c r="C1065" s="79"/>
      <c r="D1065" s="78"/>
      <c r="E1065" s="80"/>
      <c r="F1065" s="80"/>
      <c r="G1065" s="81"/>
      <c r="H1065" s="81"/>
      <c r="I1065" s="81"/>
      <c r="J1065" s="81"/>
      <c r="K1065" s="81"/>
      <c r="L1065" s="81"/>
      <c r="M1065" s="81"/>
    </row>
    <row r="1066" spans="1:13" ht="19.149999999999999" customHeight="1">
      <c r="A1066" s="78"/>
      <c r="B1066" s="78"/>
      <c r="C1066" s="79"/>
      <c r="D1066" s="78"/>
      <c r="E1066" s="80"/>
      <c r="F1066" s="80"/>
      <c r="G1066" s="81"/>
      <c r="H1066" s="81"/>
      <c r="I1066" s="81"/>
      <c r="J1066" s="81"/>
      <c r="K1066" s="81"/>
      <c r="L1066" s="81"/>
      <c r="M1066" s="81"/>
    </row>
    <row r="1067" spans="1:13" ht="19.149999999999999" customHeight="1">
      <c r="A1067" s="78"/>
      <c r="B1067" s="78"/>
      <c r="C1067" s="79"/>
      <c r="D1067" s="78"/>
      <c r="E1067" s="80"/>
      <c r="F1067" s="80"/>
      <c r="G1067" s="81"/>
      <c r="H1067" s="81"/>
      <c r="I1067" s="81"/>
      <c r="J1067" s="81"/>
      <c r="K1067" s="81"/>
      <c r="L1067" s="81"/>
      <c r="M1067" s="81"/>
    </row>
    <row r="1068" spans="1:13" ht="19.149999999999999" customHeight="1">
      <c r="A1068" s="78"/>
      <c r="B1068" s="78"/>
      <c r="C1068" s="79"/>
      <c r="D1068" s="78"/>
      <c r="E1068" s="80"/>
      <c r="F1068" s="80"/>
      <c r="G1068" s="81"/>
      <c r="H1068" s="81"/>
      <c r="I1068" s="81"/>
      <c r="J1068" s="81"/>
      <c r="K1068" s="81"/>
      <c r="L1068" s="81"/>
      <c r="M1068" s="81"/>
    </row>
    <row r="1069" spans="1:13" ht="19.149999999999999" customHeight="1">
      <c r="A1069" s="78"/>
      <c r="B1069" s="78"/>
      <c r="C1069" s="79"/>
      <c r="D1069" s="78"/>
      <c r="E1069" s="80"/>
      <c r="F1069" s="80"/>
      <c r="G1069" s="81"/>
      <c r="H1069" s="81"/>
      <c r="I1069" s="81"/>
      <c r="J1069" s="81"/>
      <c r="K1069" s="81"/>
      <c r="L1069" s="81"/>
      <c r="M1069" s="81"/>
    </row>
    <row r="1070" spans="1:13" ht="19.149999999999999" customHeight="1">
      <c r="A1070" s="78"/>
      <c r="B1070" s="78"/>
      <c r="C1070" s="79"/>
      <c r="D1070" s="78"/>
      <c r="E1070" s="80"/>
      <c r="F1070" s="80"/>
      <c r="G1070" s="81"/>
      <c r="H1070" s="81"/>
      <c r="I1070" s="81"/>
      <c r="J1070" s="81"/>
      <c r="K1070" s="81"/>
      <c r="L1070" s="81"/>
      <c r="M1070" s="81"/>
    </row>
    <row r="1071" spans="1:13" ht="19.149999999999999" customHeight="1">
      <c r="A1071" s="78"/>
      <c r="B1071" s="78"/>
      <c r="C1071" s="79"/>
      <c r="D1071" s="78"/>
      <c r="E1071" s="80"/>
      <c r="F1071" s="80"/>
      <c r="G1071" s="81"/>
      <c r="H1071" s="81"/>
      <c r="I1071" s="81"/>
      <c r="J1071" s="81"/>
      <c r="K1071" s="81"/>
      <c r="L1071" s="81"/>
      <c r="M1071" s="81"/>
    </row>
    <row r="1072" spans="1:13" ht="19.149999999999999" customHeight="1">
      <c r="A1072" s="78"/>
      <c r="B1072" s="78"/>
      <c r="C1072" s="79"/>
      <c r="D1072" s="78"/>
      <c r="E1072" s="80"/>
      <c r="F1072" s="80"/>
      <c r="G1072" s="81"/>
      <c r="H1072" s="81"/>
      <c r="I1072" s="81"/>
      <c r="J1072" s="81"/>
      <c r="K1072" s="81"/>
      <c r="L1072" s="81"/>
      <c r="M1072" s="81"/>
    </row>
    <row r="1073" spans="1:13" ht="19.149999999999999" customHeight="1">
      <c r="A1073" s="78"/>
      <c r="B1073" s="78"/>
      <c r="C1073" s="79"/>
      <c r="D1073" s="78"/>
      <c r="E1073" s="80"/>
      <c r="F1073" s="80"/>
      <c r="G1073" s="81"/>
      <c r="H1073" s="81"/>
      <c r="I1073" s="81"/>
      <c r="J1073" s="81"/>
      <c r="K1073" s="81"/>
      <c r="L1073" s="81"/>
      <c r="M1073" s="81"/>
    </row>
    <row r="1074" spans="1:13" ht="19.149999999999999" customHeight="1">
      <c r="A1074" s="78"/>
      <c r="B1074" s="78"/>
      <c r="C1074" s="79"/>
      <c r="D1074" s="78"/>
      <c r="E1074" s="80"/>
      <c r="F1074" s="80"/>
      <c r="G1074" s="81"/>
      <c r="H1074" s="81"/>
      <c r="I1074" s="81"/>
      <c r="J1074" s="81"/>
      <c r="K1074" s="81"/>
      <c r="L1074" s="81"/>
      <c r="M1074" s="81"/>
    </row>
    <row r="1075" spans="1:13" ht="19.149999999999999" customHeight="1">
      <c r="A1075" s="78"/>
      <c r="B1075" s="78"/>
      <c r="C1075" s="79"/>
      <c r="D1075" s="78"/>
      <c r="E1075" s="80"/>
      <c r="F1075" s="80"/>
      <c r="G1075" s="81"/>
      <c r="H1075" s="81"/>
      <c r="I1075" s="81"/>
      <c r="J1075" s="81"/>
      <c r="K1075" s="81"/>
      <c r="L1075" s="81"/>
      <c r="M1075" s="81"/>
    </row>
    <row r="1076" spans="1:13" ht="19.149999999999999" customHeight="1">
      <c r="A1076" s="78"/>
      <c r="B1076" s="78"/>
      <c r="C1076" s="79"/>
      <c r="D1076" s="78"/>
      <c r="E1076" s="80"/>
      <c r="F1076" s="80"/>
      <c r="G1076" s="81"/>
      <c r="H1076" s="81"/>
      <c r="I1076" s="81"/>
      <c r="J1076" s="81"/>
      <c r="K1076" s="81"/>
      <c r="L1076" s="81"/>
      <c r="M1076" s="81"/>
    </row>
    <row r="1077" spans="1:13" ht="19.149999999999999" customHeight="1">
      <c r="A1077" s="78"/>
      <c r="B1077" s="78"/>
      <c r="C1077" s="79"/>
      <c r="D1077" s="78"/>
      <c r="E1077" s="80"/>
      <c r="F1077" s="80"/>
      <c r="G1077" s="81"/>
      <c r="H1077" s="81"/>
      <c r="I1077" s="81"/>
      <c r="J1077" s="81"/>
      <c r="K1077" s="81"/>
      <c r="L1077" s="81"/>
      <c r="M1077" s="81"/>
    </row>
    <row r="1078" spans="1:13" ht="19.149999999999999" customHeight="1">
      <c r="A1078" s="78"/>
      <c r="B1078" s="78"/>
      <c r="C1078" s="79"/>
      <c r="D1078" s="78"/>
      <c r="E1078" s="80"/>
      <c r="F1078" s="80"/>
      <c r="G1078" s="81"/>
      <c r="H1078" s="81"/>
      <c r="I1078" s="81"/>
      <c r="J1078" s="81"/>
      <c r="K1078" s="81"/>
      <c r="L1078" s="81"/>
      <c r="M1078" s="81"/>
    </row>
    <row r="1079" spans="1:13" ht="19.149999999999999" customHeight="1">
      <c r="A1079" s="78"/>
      <c r="B1079" s="78"/>
      <c r="C1079" s="79"/>
      <c r="D1079" s="78"/>
      <c r="E1079" s="80"/>
      <c r="F1079" s="80"/>
      <c r="G1079" s="81"/>
      <c r="H1079" s="81"/>
      <c r="I1079" s="81"/>
      <c r="J1079" s="81"/>
      <c r="K1079" s="81"/>
      <c r="L1079" s="81"/>
      <c r="M1079" s="81"/>
    </row>
    <row r="1080" spans="1:13" ht="19.149999999999999" customHeight="1">
      <c r="A1080" s="78"/>
      <c r="B1080" s="78"/>
      <c r="C1080" s="79"/>
      <c r="D1080" s="78"/>
      <c r="E1080" s="80"/>
      <c r="F1080" s="80"/>
      <c r="G1080" s="81"/>
      <c r="H1080" s="81"/>
      <c r="I1080" s="81"/>
      <c r="J1080" s="81"/>
      <c r="K1080" s="81"/>
      <c r="L1080" s="81"/>
      <c r="M1080" s="81"/>
    </row>
    <row r="1081" spans="1:13" ht="19.149999999999999" customHeight="1">
      <c r="A1081" s="78"/>
      <c r="B1081" s="78"/>
      <c r="C1081" s="79"/>
      <c r="D1081" s="78"/>
      <c r="E1081" s="80"/>
      <c r="F1081" s="80"/>
      <c r="G1081" s="81"/>
      <c r="H1081" s="81"/>
      <c r="I1081" s="81"/>
      <c r="J1081" s="81"/>
      <c r="K1081" s="81"/>
      <c r="L1081" s="81"/>
      <c r="M1081" s="81"/>
    </row>
    <row r="1082" spans="1:13" ht="19.149999999999999" customHeight="1">
      <c r="A1082" s="78"/>
      <c r="B1082" s="78"/>
      <c r="C1082" s="79"/>
      <c r="D1082" s="78"/>
      <c r="E1082" s="80"/>
      <c r="F1082" s="80"/>
      <c r="G1082" s="81"/>
      <c r="H1082" s="81"/>
      <c r="I1082" s="81"/>
      <c r="J1082" s="81"/>
      <c r="K1082" s="81"/>
      <c r="L1082" s="81"/>
      <c r="M1082" s="81"/>
    </row>
    <row r="1083" spans="1:13" ht="19.149999999999999" customHeight="1">
      <c r="A1083" s="78"/>
      <c r="B1083" s="78"/>
      <c r="C1083" s="79"/>
      <c r="D1083" s="78"/>
      <c r="E1083" s="80"/>
      <c r="F1083" s="80"/>
      <c r="G1083" s="81"/>
      <c r="H1083" s="81"/>
      <c r="I1083" s="81"/>
      <c r="J1083" s="81"/>
      <c r="K1083" s="81"/>
      <c r="L1083" s="81"/>
      <c r="M1083" s="81"/>
    </row>
    <row r="1084" spans="1:13" ht="19.149999999999999" customHeight="1">
      <c r="A1084" s="78"/>
      <c r="B1084" s="78"/>
      <c r="C1084" s="79"/>
      <c r="D1084" s="78"/>
      <c r="E1084" s="80"/>
      <c r="F1084" s="80"/>
      <c r="G1084" s="81"/>
      <c r="H1084" s="81"/>
      <c r="I1084" s="81"/>
      <c r="J1084" s="81"/>
      <c r="K1084" s="81"/>
      <c r="L1084" s="81"/>
      <c r="M1084" s="81"/>
    </row>
    <row r="1085" spans="1:13" ht="19.149999999999999" customHeight="1">
      <c r="A1085" s="78"/>
      <c r="B1085" s="78"/>
      <c r="C1085" s="79"/>
      <c r="D1085" s="78"/>
      <c r="E1085" s="80"/>
      <c r="F1085" s="80"/>
      <c r="G1085" s="81"/>
      <c r="H1085" s="81"/>
      <c r="I1085" s="81"/>
      <c r="J1085" s="81"/>
      <c r="K1085" s="81"/>
      <c r="L1085" s="81"/>
      <c r="M1085" s="81"/>
    </row>
    <row r="1086" spans="1:13" ht="19.149999999999999" customHeight="1">
      <c r="A1086" s="78"/>
      <c r="B1086" s="78"/>
      <c r="C1086" s="79"/>
      <c r="D1086" s="78"/>
      <c r="E1086" s="80"/>
      <c r="F1086" s="80"/>
      <c r="G1086" s="81"/>
      <c r="H1086" s="81"/>
      <c r="I1086" s="81"/>
      <c r="J1086" s="81"/>
      <c r="K1086" s="81"/>
      <c r="L1086" s="81"/>
      <c r="M1086" s="81"/>
    </row>
    <row r="1087" spans="1:13" ht="19.149999999999999" customHeight="1">
      <c r="A1087" s="78"/>
      <c r="B1087" s="78"/>
      <c r="C1087" s="79"/>
      <c r="D1087" s="78"/>
      <c r="E1087" s="80"/>
      <c r="F1087" s="80"/>
      <c r="G1087" s="81"/>
      <c r="H1087" s="81"/>
      <c r="I1087" s="81"/>
      <c r="J1087" s="81"/>
      <c r="K1087" s="81"/>
      <c r="L1087" s="81"/>
      <c r="M1087" s="81"/>
    </row>
    <row r="1088" spans="1:13" ht="19.149999999999999" customHeight="1">
      <c r="A1088" s="78"/>
      <c r="B1088" s="78"/>
      <c r="C1088" s="79"/>
      <c r="D1088" s="78"/>
      <c r="E1088" s="80"/>
      <c r="F1088" s="80"/>
      <c r="G1088" s="81"/>
      <c r="H1088" s="81"/>
      <c r="I1088" s="81"/>
      <c r="J1088" s="81"/>
      <c r="K1088" s="81"/>
      <c r="L1088" s="81"/>
      <c r="M1088" s="81"/>
    </row>
    <row r="1089" spans="1:13" ht="19.149999999999999" customHeight="1">
      <c r="A1089" s="78"/>
      <c r="B1089" s="78"/>
      <c r="C1089" s="79"/>
      <c r="D1089" s="78"/>
      <c r="E1089" s="80"/>
      <c r="F1089" s="80"/>
      <c r="G1089" s="81"/>
      <c r="H1089" s="81"/>
      <c r="I1089" s="81"/>
      <c r="J1089" s="81"/>
      <c r="K1089" s="81"/>
      <c r="L1089" s="81"/>
      <c r="M1089" s="81"/>
    </row>
    <row r="1090" spans="1:13" ht="19.149999999999999" customHeight="1">
      <c r="A1090" s="78"/>
      <c r="B1090" s="78"/>
      <c r="C1090" s="79"/>
      <c r="D1090" s="78"/>
      <c r="E1090" s="80"/>
      <c r="F1090" s="80"/>
      <c r="G1090" s="81"/>
      <c r="H1090" s="81"/>
      <c r="I1090" s="81"/>
      <c r="J1090" s="81"/>
      <c r="K1090" s="81"/>
      <c r="L1090" s="81"/>
      <c r="M1090" s="81"/>
    </row>
    <row r="1091" spans="1:13" ht="19.149999999999999" customHeight="1">
      <c r="A1091" s="78"/>
      <c r="B1091" s="78"/>
      <c r="C1091" s="79"/>
      <c r="D1091" s="78"/>
      <c r="E1091" s="80"/>
      <c r="F1091" s="80"/>
      <c r="G1091" s="81"/>
      <c r="H1091" s="81"/>
      <c r="I1091" s="81"/>
      <c r="J1091" s="81"/>
      <c r="K1091" s="81"/>
      <c r="L1091" s="81"/>
      <c r="M1091" s="81"/>
    </row>
    <row r="1092" spans="1:13" ht="19.149999999999999" customHeight="1">
      <c r="A1092" s="78"/>
      <c r="B1092" s="78"/>
      <c r="C1092" s="79"/>
      <c r="D1092" s="78"/>
      <c r="E1092" s="80"/>
      <c r="F1092" s="80"/>
      <c r="G1092" s="81"/>
      <c r="H1092" s="81"/>
      <c r="I1092" s="81"/>
      <c r="J1092" s="81"/>
      <c r="K1092" s="81"/>
      <c r="L1092" s="81"/>
      <c r="M1092" s="81"/>
    </row>
    <row r="1093" spans="1:13" ht="19.149999999999999" customHeight="1">
      <c r="A1093" s="78"/>
      <c r="B1093" s="78"/>
      <c r="C1093" s="79"/>
      <c r="D1093" s="78"/>
      <c r="E1093" s="80"/>
      <c r="F1093" s="80"/>
      <c r="G1093" s="81"/>
      <c r="H1093" s="81"/>
      <c r="I1093" s="81"/>
      <c r="J1093" s="81"/>
      <c r="K1093" s="81"/>
      <c r="L1093" s="81"/>
      <c r="M1093" s="81"/>
    </row>
    <row r="1094" spans="1:13" ht="19.149999999999999" customHeight="1">
      <c r="A1094" s="78"/>
      <c r="B1094" s="78"/>
      <c r="C1094" s="79"/>
      <c r="D1094" s="78"/>
      <c r="E1094" s="80"/>
      <c r="F1094" s="80"/>
      <c r="G1094" s="81"/>
      <c r="H1094" s="81"/>
      <c r="I1094" s="81"/>
      <c r="J1094" s="81"/>
      <c r="K1094" s="81"/>
      <c r="L1094" s="81"/>
      <c r="M1094" s="81"/>
    </row>
    <row r="1095" spans="1:13" ht="19.149999999999999" customHeight="1">
      <c r="A1095" s="78"/>
      <c r="B1095" s="78"/>
      <c r="C1095" s="79"/>
      <c r="D1095" s="78"/>
      <c r="E1095" s="80"/>
      <c r="F1095" s="80"/>
      <c r="G1095" s="81"/>
      <c r="H1095" s="81"/>
      <c r="I1095" s="81"/>
      <c r="J1095" s="81"/>
      <c r="K1095" s="81"/>
      <c r="L1095" s="81"/>
      <c r="M1095" s="81"/>
    </row>
    <row r="1096" spans="1:13" ht="19.149999999999999" customHeight="1">
      <c r="A1096" s="78"/>
      <c r="B1096" s="78"/>
      <c r="C1096" s="79"/>
      <c r="D1096" s="78"/>
      <c r="E1096" s="80"/>
      <c r="F1096" s="80"/>
      <c r="G1096" s="81"/>
      <c r="H1096" s="81"/>
      <c r="I1096" s="81"/>
      <c r="J1096" s="81"/>
      <c r="K1096" s="81"/>
      <c r="L1096" s="81"/>
      <c r="M1096" s="81"/>
    </row>
    <row r="1097" spans="1:13" ht="19.149999999999999" customHeight="1">
      <c r="A1097" s="78"/>
      <c r="B1097" s="78"/>
      <c r="C1097" s="79"/>
      <c r="D1097" s="78"/>
      <c r="E1097" s="80"/>
      <c r="F1097" s="80"/>
      <c r="G1097" s="81"/>
      <c r="H1097" s="81"/>
      <c r="I1097" s="81"/>
      <c r="J1097" s="81"/>
      <c r="K1097" s="81"/>
      <c r="L1097" s="81"/>
      <c r="M1097" s="81"/>
    </row>
    <row r="1098" spans="1:13" ht="19.149999999999999" customHeight="1">
      <c r="A1098" s="78"/>
      <c r="B1098" s="78"/>
      <c r="C1098" s="79"/>
      <c r="D1098" s="78"/>
      <c r="E1098" s="80"/>
      <c r="F1098" s="80"/>
      <c r="G1098" s="81"/>
      <c r="H1098" s="81"/>
      <c r="I1098" s="81"/>
      <c r="J1098" s="81"/>
      <c r="K1098" s="81"/>
      <c r="L1098" s="81"/>
      <c r="M1098" s="81"/>
    </row>
    <row r="1099" spans="1:13" ht="19.149999999999999" customHeight="1">
      <c r="A1099" s="78"/>
      <c r="B1099" s="78"/>
      <c r="C1099" s="79"/>
      <c r="D1099" s="78"/>
      <c r="E1099" s="80"/>
      <c r="F1099" s="80"/>
      <c r="G1099" s="81"/>
      <c r="H1099" s="81"/>
      <c r="I1099" s="81"/>
      <c r="J1099" s="81"/>
      <c r="K1099" s="81"/>
      <c r="L1099" s="81"/>
      <c r="M1099" s="81"/>
    </row>
    <row r="1100" spans="1:13" ht="19.149999999999999" customHeight="1">
      <c r="A1100" s="78"/>
      <c r="B1100" s="78"/>
      <c r="C1100" s="79"/>
      <c r="D1100" s="78"/>
      <c r="E1100" s="80"/>
      <c r="F1100" s="80"/>
      <c r="G1100" s="81"/>
      <c r="H1100" s="81"/>
      <c r="I1100" s="81"/>
      <c r="J1100" s="81"/>
      <c r="K1100" s="81"/>
      <c r="L1100" s="81"/>
      <c r="M1100" s="81"/>
    </row>
    <row r="1101" spans="1:13" ht="19.149999999999999" customHeight="1">
      <c r="A1101" s="78"/>
      <c r="B1101" s="78"/>
      <c r="C1101" s="79"/>
      <c r="D1101" s="78"/>
      <c r="E1101" s="80"/>
      <c r="F1101" s="80"/>
      <c r="G1101" s="81"/>
      <c r="H1101" s="81"/>
      <c r="I1101" s="81"/>
      <c r="J1101" s="81"/>
      <c r="K1101" s="81"/>
      <c r="L1101" s="81"/>
      <c r="M1101" s="81"/>
    </row>
    <row r="1102" spans="1:13" ht="19.149999999999999" customHeight="1">
      <c r="A1102" s="78"/>
      <c r="B1102" s="78"/>
      <c r="C1102" s="79"/>
      <c r="D1102" s="78"/>
      <c r="E1102" s="80"/>
      <c r="F1102" s="80"/>
      <c r="G1102" s="81"/>
      <c r="H1102" s="81"/>
      <c r="I1102" s="81"/>
      <c r="J1102" s="81"/>
      <c r="K1102" s="81"/>
      <c r="L1102" s="81"/>
      <c r="M1102" s="81"/>
    </row>
    <row r="1103" spans="1:13" ht="19.149999999999999" customHeight="1">
      <c r="A1103" s="78"/>
      <c r="B1103" s="78"/>
      <c r="C1103" s="79"/>
      <c r="D1103" s="78"/>
      <c r="E1103" s="80"/>
      <c r="F1103" s="80"/>
      <c r="G1103" s="81"/>
      <c r="H1103" s="81"/>
      <c r="I1103" s="81"/>
      <c r="J1103" s="81"/>
      <c r="K1103" s="81"/>
      <c r="L1103" s="81"/>
      <c r="M1103" s="81"/>
    </row>
    <row r="1104" spans="1:13" ht="19.149999999999999" customHeight="1">
      <c r="A1104" s="78"/>
      <c r="B1104" s="78"/>
      <c r="C1104" s="79"/>
      <c r="D1104" s="78"/>
      <c r="E1104" s="80"/>
      <c r="F1104" s="80"/>
      <c r="G1104" s="81"/>
      <c r="H1104" s="81"/>
      <c r="I1104" s="81"/>
      <c r="J1104" s="81"/>
      <c r="K1104" s="81"/>
      <c r="L1104" s="81"/>
      <c r="M1104" s="81"/>
    </row>
    <row r="1105" spans="1:13" ht="19.149999999999999" customHeight="1">
      <c r="A1105" s="78"/>
      <c r="B1105" s="78"/>
      <c r="C1105" s="79"/>
      <c r="D1105" s="78"/>
      <c r="E1105" s="80"/>
      <c r="F1105" s="80"/>
      <c r="G1105" s="81"/>
      <c r="H1105" s="81"/>
      <c r="I1105" s="81"/>
      <c r="J1105" s="81"/>
      <c r="K1105" s="81"/>
      <c r="L1105" s="81"/>
      <c r="M1105" s="81"/>
    </row>
    <row r="1106" spans="1:13" ht="19.149999999999999" customHeight="1">
      <c r="A1106" s="78"/>
      <c r="B1106" s="78"/>
      <c r="C1106" s="79"/>
      <c r="D1106" s="78"/>
      <c r="E1106" s="80"/>
      <c r="F1106" s="80"/>
      <c r="G1106" s="81"/>
      <c r="H1106" s="81"/>
      <c r="I1106" s="81"/>
      <c r="J1106" s="81"/>
      <c r="K1106" s="81"/>
      <c r="L1106" s="81"/>
      <c r="M1106" s="81"/>
    </row>
    <row r="1107" spans="1:13" ht="19.149999999999999" customHeight="1">
      <c r="A1107" s="78"/>
      <c r="B1107" s="78"/>
      <c r="C1107" s="79"/>
      <c r="D1107" s="78"/>
      <c r="E1107" s="80"/>
      <c r="F1107" s="80"/>
      <c r="G1107" s="81"/>
      <c r="H1107" s="81"/>
      <c r="I1107" s="81"/>
      <c r="J1107" s="81"/>
      <c r="K1107" s="81"/>
      <c r="L1107" s="81"/>
      <c r="M1107" s="81"/>
    </row>
    <row r="1108" spans="1:13" ht="19.149999999999999" customHeight="1">
      <c r="A1108" s="78"/>
      <c r="B1108" s="78"/>
      <c r="C1108" s="79"/>
      <c r="D1108" s="78"/>
      <c r="E1108" s="80"/>
      <c r="F1108" s="80"/>
      <c r="G1108" s="81"/>
      <c r="H1108" s="81"/>
      <c r="I1108" s="81"/>
      <c r="J1108" s="81"/>
      <c r="K1108" s="81"/>
      <c r="L1108" s="81"/>
      <c r="M1108" s="81"/>
    </row>
    <row r="1109" spans="1:13" ht="19.149999999999999" customHeight="1">
      <c r="A1109" s="78"/>
      <c r="B1109" s="78"/>
      <c r="C1109" s="79"/>
      <c r="D1109" s="78"/>
      <c r="E1109" s="80"/>
      <c r="F1109" s="80"/>
      <c r="G1109" s="81"/>
      <c r="H1109" s="81"/>
      <c r="I1109" s="81"/>
      <c r="J1109" s="81"/>
      <c r="K1109" s="81"/>
      <c r="L1109" s="81"/>
      <c r="M1109" s="81"/>
    </row>
    <row r="1110" spans="1:13" ht="19.149999999999999" customHeight="1">
      <c r="A1110" s="78"/>
      <c r="B1110" s="78"/>
      <c r="C1110" s="79"/>
      <c r="D1110" s="78"/>
      <c r="E1110" s="80"/>
      <c r="F1110" s="80"/>
      <c r="G1110" s="81"/>
      <c r="H1110" s="81"/>
      <c r="I1110" s="81"/>
      <c r="J1110" s="81"/>
      <c r="K1110" s="81"/>
      <c r="L1110" s="81"/>
      <c r="M1110" s="81"/>
    </row>
    <row r="1111" spans="1:13" ht="19.149999999999999" customHeight="1">
      <c r="A1111" s="78"/>
      <c r="B1111" s="78"/>
      <c r="C1111" s="79"/>
      <c r="D1111" s="78"/>
      <c r="E1111" s="80"/>
      <c r="F1111" s="80"/>
      <c r="G1111" s="81"/>
      <c r="H1111" s="81"/>
      <c r="I1111" s="81"/>
      <c r="J1111" s="81"/>
      <c r="K1111" s="81"/>
      <c r="L1111" s="81"/>
      <c r="M1111" s="81"/>
    </row>
    <row r="1112" spans="1:13" ht="19.149999999999999" customHeight="1">
      <c r="A1112" s="78"/>
      <c r="B1112" s="78"/>
      <c r="C1112" s="79"/>
      <c r="D1112" s="78"/>
      <c r="E1112" s="80"/>
      <c r="F1112" s="80"/>
      <c r="G1112" s="81"/>
      <c r="H1112" s="81"/>
      <c r="I1112" s="81"/>
      <c r="J1112" s="81"/>
      <c r="K1112" s="81"/>
      <c r="L1112" s="81"/>
      <c r="M1112" s="81"/>
    </row>
    <row r="1113" spans="1:13" ht="19.149999999999999" customHeight="1">
      <c r="A1113" s="78"/>
      <c r="B1113" s="78"/>
      <c r="C1113" s="79"/>
      <c r="D1113" s="78"/>
      <c r="E1113" s="80"/>
      <c r="F1113" s="80"/>
      <c r="G1113" s="81"/>
      <c r="H1113" s="81"/>
      <c r="I1113" s="81"/>
      <c r="J1113" s="81"/>
      <c r="K1113" s="81"/>
      <c r="L1113" s="81"/>
      <c r="M1113" s="81"/>
    </row>
    <row r="1114" spans="1:13" ht="19.149999999999999" customHeight="1">
      <c r="A1114" s="78"/>
      <c r="B1114" s="78"/>
      <c r="C1114" s="79"/>
      <c r="D1114" s="78"/>
      <c r="E1114" s="80"/>
      <c r="F1114" s="80"/>
      <c r="G1114" s="81"/>
      <c r="H1114" s="81"/>
      <c r="I1114" s="81"/>
      <c r="J1114" s="81"/>
      <c r="K1114" s="81"/>
      <c r="L1114" s="81"/>
      <c r="M1114" s="81"/>
    </row>
    <row r="1115" spans="1:13" ht="19.149999999999999" customHeight="1">
      <c r="A1115" s="78"/>
      <c r="B1115" s="78"/>
      <c r="C1115" s="79"/>
      <c r="D1115" s="78"/>
      <c r="E1115" s="80"/>
      <c r="F1115" s="80"/>
      <c r="G1115" s="81"/>
      <c r="H1115" s="81"/>
      <c r="I1115" s="81"/>
      <c r="J1115" s="81"/>
      <c r="K1115" s="81"/>
      <c r="L1115" s="81"/>
      <c r="M1115" s="81"/>
    </row>
    <row r="1116" spans="1:13" ht="19.149999999999999" customHeight="1">
      <c r="A1116" s="78"/>
      <c r="B1116" s="78"/>
      <c r="C1116" s="79"/>
      <c r="D1116" s="78"/>
      <c r="E1116" s="80"/>
      <c r="F1116" s="80"/>
      <c r="G1116" s="81"/>
      <c r="H1116" s="81"/>
      <c r="I1116" s="81"/>
      <c r="J1116" s="81"/>
      <c r="K1116" s="81"/>
      <c r="L1116" s="81"/>
      <c r="M1116" s="81"/>
    </row>
    <row r="1117" spans="1:13" ht="19.149999999999999" customHeight="1">
      <c r="A1117" s="78"/>
      <c r="B1117" s="78"/>
      <c r="C1117" s="79"/>
      <c r="D1117" s="78"/>
      <c r="E1117" s="80"/>
      <c r="F1117" s="80"/>
      <c r="G1117" s="81"/>
      <c r="H1117" s="81"/>
      <c r="I1117" s="81"/>
      <c r="J1117" s="81"/>
      <c r="K1117" s="81"/>
      <c r="L1117" s="81"/>
      <c r="M1117" s="81"/>
    </row>
    <row r="1118" spans="1:13" ht="19.149999999999999" customHeight="1">
      <c r="A1118" s="78"/>
      <c r="B1118" s="78"/>
      <c r="C1118" s="79"/>
      <c r="D1118" s="78"/>
      <c r="E1118" s="80"/>
      <c r="F1118" s="80"/>
      <c r="G1118" s="81"/>
      <c r="H1118" s="81"/>
      <c r="I1118" s="81"/>
      <c r="J1118" s="81"/>
      <c r="K1118" s="81"/>
      <c r="L1118" s="81"/>
      <c r="M1118" s="81"/>
    </row>
    <row r="1119" spans="1:13" ht="19.149999999999999" customHeight="1">
      <c r="A1119" s="78"/>
      <c r="B1119" s="78"/>
      <c r="C1119" s="79"/>
      <c r="D1119" s="78"/>
      <c r="E1119" s="80"/>
      <c r="F1119" s="80"/>
      <c r="G1119" s="81"/>
      <c r="H1119" s="81"/>
      <c r="I1119" s="81"/>
      <c r="J1119" s="81"/>
      <c r="K1119" s="81"/>
      <c r="L1119" s="81"/>
      <c r="M1119" s="81"/>
    </row>
    <row r="1120" spans="1:13" ht="19.149999999999999" customHeight="1">
      <c r="A1120" s="78"/>
      <c r="B1120" s="78"/>
      <c r="C1120" s="79"/>
      <c r="D1120" s="78"/>
      <c r="E1120" s="80"/>
      <c r="F1120" s="80"/>
      <c r="G1120" s="81"/>
      <c r="H1120" s="81"/>
      <c r="I1120" s="81"/>
      <c r="J1120" s="81"/>
      <c r="K1120" s="81"/>
      <c r="L1120" s="81"/>
      <c r="M1120" s="81"/>
    </row>
    <row r="1121" spans="1:13" ht="19.149999999999999" customHeight="1">
      <c r="A1121" s="78"/>
      <c r="B1121" s="78"/>
      <c r="C1121" s="79"/>
      <c r="D1121" s="78"/>
      <c r="E1121" s="80"/>
      <c r="F1121" s="80"/>
      <c r="G1121" s="81"/>
      <c r="H1121" s="81"/>
      <c r="I1121" s="81"/>
      <c r="J1121" s="81"/>
      <c r="K1121" s="81"/>
      <c r="L1121" s="81"/>
      <c r="M1121" s="81"/>
    </row>
    <row r="1122" spans="1:13" ht="19.149999999999999" customHeight="1">
      <c r="A1122" s="78"/>
      <c r="B1122" s="78"/>
      <c r="C1122" s="79"/>
      <c r="D1122" s="78"/>
      <c r="E1122" s="80"/>
      <c r="F1122" s="80"/>
      <c r="G1122" s="81"/>
      <c r="H1122" s="81"/>
      <c r="I1122" s="81"/>
      <c r="J1122" s="81"/>
      <c r="K1122" s="81"/>
      <c r="L1122" s="81"/>
      <c r="M1122" s="81"/>
    </row>
    <row r="1123" spans="1:13" ht="19.149999999999999" customHeight="1">
      <c r="A1123" s="78"/>
      <c r="B1123" s="78"/>
      <c r="C1123" s="79"/>
      <c r="D1123" s="78"/>
      <c r="E1123" s="80"/>
      <c r="F1123" s="80"/>
      <c r="G1123" s="81"/>
      <c r="H1123" s="81"/>
      <c r="I1123" s="81"/>
      <c r="J1123" s="81"/>
      <c r="K1123" s="81"/>
      <c r="L1123" s="81"/>
      <c r="M1123" s="81"/>
    </row>
    <row r="1124" spans="1:13" ht="19.149999999999999" customHeight="1">
      <c r="A1124" s="78"/>
      <c r="B1124" s="78"/>
      <c r="C1124" s="79"/>
      <c r="D1124" s="78"/>
      <c r="E1124" s="80"/>
      <c r="F1124" s="80"/>
      <c r="G1124" s="81"/>
      <c r="H1124" s="81"/>
      <c r="I1124" s="81"/>
      <c r="J1124" s="81"/>
      <c r="K1124" s="81"/>
      <c r="L1124" s="81"/>
      <c r="M1124" s="81"/>
    </row>
    <row r="1125" spans="1:13" ht="19.149999999999999" customHeight="1">
      <c r="A1125" s="78"/>
      <c r="B1125" s="78"/>
      <c r="C1125" s="79"/>
      <c r="D1125" s="78"/>
      <c r="E1125" s="80"/>
      <c r="F1125" s="80"/>
      <c r="G1125" s="81"/>
      <c r="H1125" s="81"/>
      <c r="I1125" s="81"/>
      <c r="J1125" s="81"/>
      <c r="K1125" s="81"/>
      <c r="L1125" s="81"/>
      <c r="M1125" s="81"/>
    </row>
    <row r="1126" spans="1:13" ht="19.149999999999999" customHeight="1">
      <c r="A1126" s="78"/>
      <c r="B1126" s="78"/>
      <c r="C1126" s="79"/>
      <c r="D1126" s="78"/>
      <c r="E1126" s="80"/>
      <c r="F1126" s="80"/>
      <c r="G1126" s="81"/>
      <c r="H1126" s="81"/>
      <c r="I1126" s="81"/>
      <c r="J1126" s="81"/>
      <c r="K1126" s="81"/>
      <c r="L1126" s="81"/>
      <c r="M1126" s="81"/>
    </row>
    <row r="1127" spans="1:13" ht="19.149999999999999" customHeight="1">
      <c r="A1127" s="78"/>
      <c r="B1127" s="78"/>
      <c r="C1127" s="79"/>
      <c r="D1127" s="78"/>
      <c r="E1127" s="80"/>
      <c r="F1127" s="80"/>
      <c r="G1127" s="81"/>
      <c r="H1127" s="81"/>
      <c r="I1127" s="81"/>
      <c r="J1127" s="81"/>
      <c r="K1127" s="81"/>
      <c r="L1127" s="81"/>
      <c r="M1127" s="81"/>
    </row>
    <row r="1128" spans="1:13" ht="19.149999999999999" customHeight="1">
      <c r="A1128" s="78"/>
      <c r="B1128" s="78"/>
      <c r="C1128" s="79"/>
      <c r="D1128" s="78"/>
      <c r="E1128" s="80"/>
      <c r="F1128" s="80"/>
      <c r="G1128" s="81"/>
      <c r="H1128" s="81"/>
      <c r="I1128" s="81"/>
      <c r="J1128" s="81"/>
      <c r="K1128" s="81"/>
      <c r="L1128" s="81"/>
      <c r="M1128" s="81"/>
    </row>
    <row r="1129" spans="1:13" ht="19.149999999999999" customHeight="1">
      <c r="A1129" s="78"/>
      <c r="B1129" s="78"/>
      <c r="C1129" s="79"/>
      <c r="D1129" s="78"/>
      <c r="E1129" s="80"/>
      <c r="F1129" s="80"/>
      <c r="G1129" s="81"/>
      <c r="H1129" s="81"/>
      <c r="I1129" s="81"/>
      <c r="J1129" s="81"/>
      <c r="K1129" s="81"/>
      <c r="L1129" s="81"/>
      <c r="M1129" s="81"/>
    </row>
    <row r="1130" spans="1:13" ht="19.149999999999999" customHeight="1">
      <c r="A1130" s="78"/>
      <c r="B1130" s="78"/>
      <c r="C1130" s="79"/>
      <c r="D1130" s="78"/>
      <c r="E1130" s="80"/>
      <c r="F1130" s="80"/>
      <c r="G1130" s="81"/>
      <c r="H1130" s="81"/>
      <c r="I1130" s="81"/>
      <c r="J1130" s="81"/>
      <c r="K1130" s="81"/>
      <c r="L1130" s="81"/>
      <c r="M1130" s="81"/>
    </row>
    <row r="1131" spans="1:13" ht="19.149999999999999" customHeight="1">
      <c r="A1131" s="78"/>
      <c r="B1131" s="78"/>
      <c r="C1131" s="79"/>
      <c r="D1131" s="78"/>
      <c r="E1131" s="80"/>
      <c r="F1131" s="80"/>
      <c r="G1131" s="81"/>
      <c r="H1131" s="81"/>
      <c r="I1131" s="81"/>
      <c r="J1131" s="81"/>
      <c r="K1131" s="81"/>
      <c r="L1131" s="81"/>
      <c r="M1131" s="81"/>
    </row>
    <row r="1132" spans="1:13" ht="19.149999999999999" customHeight="1">
      <c r="A1132" s="78"/>
      <c r="B1132" s="78"/>
      <c r="C1132" s="79"/>
      <c r="D1132" s="78"/>
      <c r="E1132" s="80"/>
      <c r="F1132" s="80"/>
      <c r="G1132" s="81"/>
      <c r="H1132" s="81"/>
      <c r="I1132" s="81"/>
      <c r="J1132" s="81"/>
      <c r="K1132" s="81"/>
      <c r="L1132" s="81"/>
      <c r="M1132" s="81"/>
    </row>
    <row r="1133" spans="1:13" ht="19.149999999999999" customHeight="1">
      <c r="A1133" s="78"/>
      <c r="B1133" s="78"/>
      <c r="C1133" s="79"/>
      <c r="D1133" s="78"/>
      <c r="E1133" s="80"/>
      <c r="F1133" s="80"/>
      <c r="G1133" s="81"/>
      <c r="H1133" s="81"/>
      <c r="I1133" s="81"/>
      <c r="J1133" s="81"/>
      <c r="K1133" s="81"/>
      <c r="L1133" s="81"/>
      <c r="M1133" s="81"/>
    </row>
    <row r="1134" spans="1:13" ht="19.149999999999999" customHeight="1">
      <c r="A1134" s="78"/>
      <c r="B1134" s="78"/>
      <c r="C1134" s="79"/>
      <c r="D1134" s="78"/>
      <c r="E1134" s="80"/>
      <c r="F1134" s="80"/>
      <c r="G1134" s="81"/>
      <c r="H1134" s="81"/>
      <c r="I1134" s="81"/>
      <c r="J1134" s="81"/>
      <c r="K1134" s="81"/>
      <c r="L1134" s="81"/>
      <c r="M1134" s="81"/>
    </row>
    <row r="1135" spans="1:13" ht="19.149999999999999" customHeight="1">
      <c r="A1135" s="78"/>
      <c r="B1135" s="78"/>
      <c r="C1135" s="79"/>
      <c r="D1135" s="78"/>
      <c r="E1135" s="80"/>
      <c r="F1135" s="80"/>
      <c r="G1135" s="81"/>
      <c r="H1135" s="81"/>
      <c r="I1135" s="81"/>
      <c r="J1135" s="81"/>
      <c r="K1135" s="81"/>
      <c r="L1135" s="81"/>
      <c r="M1135" s="81"/>
    </row>
    <row r="1136" spans="1:13" ht="19.149999999999999" customHeight="1">
      <c r="A1136" s="78"/>
      <c r="B1136" s="78"/>
      <c r="C1136" s="79"/>
      <c r="D1136" s="78"/>
      <c r="E1136" s="80"/>
      <c r="F1136" s="80"/>
      <c r="G1136" s="81"/>
      <c r="H1136" s="81"/>
      <c r="I1136" s="81"/>
      <c r="J1136" s="81"/>
      <c r="K1136" s="81"/>
      <c r="L1136" s="81"/>
      <c r="M1136" s="81"/>
    </row>
    <row r="1137" spans="1:13" ht="19.149999999999999" customHeight="1">
      <c r="A1137" s="78"/>
      <c r="B1137" s="78"/>
      <c r="C1137" s="79"/>
      <c r="D1137" s="78"/>
      <c r="E1137" s="80"/>
      <c r="F1137" s="80"/>
      <c r="G1137" s="81"/>
      <c r="H1137" s="81"/>
      <c r="I1137" s="81"/>
      <c r="J1137" s="81"/>
      <c r="K1137" s="81"/>
      <c r="L1137" s="81"/>
      <c r="M1137" s="81"/>
    </row>
    <row r="1138" spans="1:13" ht="19.149999999999999" customHeight="1">
      <c r="A1138" s="78"/>
      <c r="B1138" s="78"/>
      <c r="C1138" s="79"/>
      <c r="D1138" s="78"/>
      <c r="E1138" s="80"/>
      <c r="F1138" s="80"/>
      <c r="G1138" s="81"/>
      <c r="H1138" s="81"/>
      <c r="I1138" s="81"/>
      <c r="J1138" s="81"/>
      <c r="K1138" s="81"/>
      <c r="L1138" s="81"/>
      <c r="M1138" s="81"/>
    </row>
    <row r="1139" spans="1:13" ht="19.149999999999999" customHeight="1">
      <c r="A1139" s="78"/>
      <c r="B1139" s="78"/>
      <c r="C1139" s="79"/>
      <c r="D1139" s="78"/>
      <c r="E1139" s="80"/>
      <c r="F1139" s="80"/>
      <c r="G1139" s="81"/>
      <c r="H1139" s="81"/>
      <c r="I1139" s="81"/>
      <c r="J1139" s="81"/>
      <c r="K1139" s="81"/>
      <c r="L1139" s="81"/>
      <c r="M1139" s="81"/>
    </row>
    <row r="1140" spans="1:13" ht="19.149999999999999" customHeight="1">
      <c r="A1140" s="78"/>
      <c r="B1140" s="78"/>
      <c r="C1140" s="79"/>
      <c r="D1140" s="78"/>
      <c r="E1140" s="80"/>
      <c r="F1140" s="80"/>
      <c r="G1140" s="81"/>
      <c r="H1140" s="81"/>
      <c r="I1140" s="81"/>
      <c r="J1140" s="81"/>
      <c r="K1140" s="81"/>
      <c r="L1140" s="81"/>
      <c r="M1140" s="81"/>
    </row>
    <row r="1141" spans="1:13" ht="19.149999999999999" customHeight="1">
      <c r="A1141" s="78"/>
      <c r="B1141" s="78"/>
      <c r="C1141" s="79"/>
      <c r="D1141" s="78"/>
      <c r="E1141" s="80"/>
      <c r="F1141" s="80"/>
      <c r="G1141" s="81"/>
      <c r="H1141" s="81"/>
      <c r="I1141" s="81"/>
      <c r="J1141" s="81"/>
      <c r="K1141" s="81"/>
      <c r="L1141" s="81"/>
      <c r="M1141" s="81"/>
    </row>
    <row r="1142" spans="1:13" ht="19.149999999999999" customHeight="1">
      <c r="A1142" s="78"/>
      <c r="B1142" s="78"/>
      <c r="C1142" s="79"/>
      <c r="D1142" s="78"/>
      <c r="E1142" s="80"/>
      <c r="F1142" s="80"/>
      <c r="G1142" s="81"/>
      <c r="H1142" s="81"/>
      <c r="I1142" s="81"/>
      <c r="J1142" s="81"/>
      <c r="K1142" s="81"/>
      <c r="L1142" s="81"/>
      <c r="M1142" s="81"/>
    </row>
    <row r="1143" spans="1:13" ht="19.149999999999999" customHeight="1">
      <c r="A1143" s="78"/>
      <c r="B1143" s="78"/>
      <c r="C1143" s="79"/>
      <c r="D1143" s="78"/>
      <c r="E1143" s="80"/>
      <c r="F1143" s="80"/>
      <c r="G1143" s="81"/>
      <c r="H1143" s="81"/>
      <c r="I1143" s="81"/>
      <c r="J1143" s="81"/>
      <c r="K1143" s="81"/>
      <c r="L1143" s="81"/>
      <c r="M1143" s="81"/>
    </row>
    <row r="1144" spans="1:13" ht="19.149999999999999" customHeight="1">
      <c r="A1144" s="78"/>
      <c r="B1144" s="78"/>
      <c r="C1144" s="79"/>
      <c r="D1144" s="78"/>
      <c r="E1144" s="80"/>
      <c r="F1144" s="80"/>
      <c r="G1144" s="81"/>
      <c r="H1144" s="81"/>
      <c r="I1144" s="81"/>
      <c r="J1144" s="81"/>
      <c r="K1144" s="81"/>
      <c r="L1144" s="81"/>
      <c r="M1144" s="81"/>
    </row>
    <row r="1145" spans="1:13" ht="19.149999999999999" customHeight="1">
      <c r="A1145" s="78"/>
      <c r="B1145" s="78"/>
      <c r="C1145" s="79"/>
      <c r="D1145" s="78"/>
      <c r="E1145" s="80"/>
      <c r="F1145" s="80"/>
      <c r="G1145" s="81"/>
      <c r="H1145" s="81"/>
      <c r="I1145" s="81"/>
      <c r="J1145" s="81"/>
      <c r="K1145" s="81"/>
      <c r="L1145" s="81"/>
      <c r="M1145" s="81"/>
    </row>
    <row r="1146" spans="1:13" ht="19.149999999999999" customHeight="1">
      <c r="A1146" s="78"/>
      <c r="B1146" s="78"/>
      <c r="C1146" s="79"/>
      <c r="D1146" s="78"/>
      <c r="E1146" s="80"/>
      <c r="F1146" s="80"/>
      <c r="G1146" s="81"/>
      <c r="H1146" s="81"/>
      <c r="I1146" s="81"/>
      <c r="J1146" s="81"/>
      <c r="K1146" s="81"/>
      <c r="L1146" s="81"/>
      <c r="M1146" s="81"/>
    </row>
    <row r="1147" spans="1:13" ht="19.149999999999999" customHeight="1">
      <c r="A1147" s="78"/>
      <c r="B1147" s="78"/>
      <c r="C1147" s="79"/>
      <c r="D1147" s="78"/>
      <c r="E1147" s="80"/>
      <c r="F1147" s="80"/>
      <c r="G1147" s="81"/>
      <c r="H1147" s="81"/>
      <c r="I1147" s="81"/>
      <c r="J1147" s="81"/>
      <c r="K1147" s="81"/>
      <c r="L1147" s="81"/>
      <c r="M1147" s="81"/>
    </row>
    <row r="1148" spans="1:13" ht="19.149999999999999" customHeight="1">
      <c r="A1148" s="78"/>
      <c r="B1148" s="78"/>
      <c r="C1148" s="79"/>
      <c r="D1148" s="78"/>
      <c r="E1148" s="80"/>
      <c r="F1148" s="80"/>
      <c r="G1148" s="81"/>
      <c r="H1148" s="81"/>
      <c r="I1148" s="81"/>
      <c r="J1148" s="81"/>
      <c r="K1148" s="81"/>
      <c r="L1148" s="81"/>
      <c r="M1148" s="81"/>
    </row>
    <row r="1149" spans="1:13" ht="19.149999999999999" customHeight="1">
      <c r="A1149" s="78"/>
      <c r="B1149" s="78"/>
      <c r="C1149" s="79"/>
      <c r="D1149" s="78"/>
      <c r="E1149" s="80"/>
      <c r="F1149" s="80"/>
      <c r="G1149" s="81"/>
      <c r="H1149" s="81"/>
      <c r="I1149" s="81"/>
      <c r="J1149" s="81"/>
      <c r="K1149" s="81"/>
      <c r="L1149" s="81"/>
      <c r="M1149" s="81"/>
    </row>
    <row r="1150" spans="1:13" ht="19.149999999999999" customHeight="1">
      <c r="A1150" s="78"/>
      <c r="B1150" s="78"/>
      <c r="C1150" s="79"/>
      <c r="D1150" s="78"/>
      <c r="E1150" s="80"/>
      <c r="F1150" s="80"/>
      <c r="G1150" s="81"/>
      <c r="H1150" s="81"/>
      <c r="I1150" s="81"/>
      <c r="J1150" s="81"/>
      <c r="K1150" s="81"/>
      <c r="L1150" s="81"/>
      <c r="M1150" s="81"/>
    </row>
    <row r="1151" spans="1:13" ht="19.149999999999999" customHeight="1">
      <c r="A1151" s="78"/>
      <c r="B1151" s="78"/>
      <c r="C1151" s="79"/>
      <c r="D1151" s="78"/>
      <c r="E1151" s="80"/>
      <c r="F1151" s="80"/>
      <c r="G1151" s="81"/>
      <c r="H1151" s="81"/>
      <c r="I1151" s="81"/>
      <c r="J1151" s="81"/>
      <c r="K1151" s="81"/>
      <c r="L1151" s="81"/>
      <c r="M1151" s="81"/>
    </row>
    <row r="1152" spans="1:13" ht="19.149999999999999" customHeight="1">
      <c r="A1152" s="78"/>
      <c r="B1152" s="78"/>
      <c r="C1152" s="79"/>
      <c r="D1152" s="78"/>
      <c r="E1152" s="80"/>
      <c r="F1152" s="80"/>
      <c r="G1152" s="81"/>
      <c r="H1152" s="81"/>
      <c r="I1152" s="81"/>
      <c r="J1152" s="81"/>
      <c r="K1152" s="81"/>
      <c r="L1152" s="81"/>
      <c r="M1152" s="81"/>
    </row>
    <row r="1153" spans="1:13" ht="19.149999999999999" customHeight="1">
      <c r="A1153" s="78"/>
      <c r="B1153" s="78"/>
      <c r="C1153" s="79"/>
      <c r="D1153" s="78"/>
      <c r="E1153" s="80"/>
      <c r="F1153" s="80"/>
      <c r="G1153" s="81"/>
      <c r="H1153" s="81"/>
      <c r="I1153" s="81"/>
      <c r="J1153" s="81"/>
      <c r="K1153" s="81"/>
      <c r="L1153" s="81"/>
      <c r="M1153" s="81"/>
    </row>
    <row r="1154" spans="1:13" ht="19.149999999999999" customHeight="1">
      <c r="A1154" s="78"/>
      <c r="B1154" s="78"/>
      <c r="C1154" s="79"/>
      <c r="D1154" s="78"/>
      <c r="E1154" s="80"/>
      <c r="F1154" s="80"/>
      <c r="G1154" s="81"/>
      <c r="H1154" s="81"/>
      <c r="I1154" s="81"/>
      <c r="J1154" s="81"/>
      <c r="K1154" s="81"/>
      <c r="L1154" s="81"/>
      <c r="M1154" s="81"/>
    </row>
    <row r="1155" spans="1:13" ht="19.149999999999999" customHeight="1">
      <c r="A1155" s="78"/>
      <c r="B1155" s="78"/>
      <c r="C1155" s="79"/>
      <c r="D1155" s="78"/>
      <c r="E1155" s="80"/>
      <c r="F1155" s="80"/>
      <c r="G1155" s="81"/>
      <c r="H1155" s="81"/>
      <c r="I1155" s="81"/>
      <c r="J1155" s="81"/>
      <c r="K1155" s="81"/>
      <c r="L1155" s="81"/>
      <c r="M1155" s="81"/>
    </row>
    <row r="1156" spans="1:13" ht="19.149999999999999" customHeight="1">
      <c r="A1156" s="78"/>
      <c r="B1156" s="78"/>
      <c r="C1156" s="79"/>
      <c r="D1156" s="78"/>
      <c r="E1156" s="80"/>
      <c r="F1156" s="80"/>
      <c r="G1156" s="81"/>
      <c r="H1156" s="81"/>
      <c r="I1156" s="81"/>
      <c r="J1156" s="81"/>
      <c r="K1156" s="81"/>
      <c r="L1156" s="81"/>
      <c r="M1156" s="81"/>
    </row>
    <row r="1157" spans="1:13" ht="19.149999999999999" customHeight="1">
      <c r="A1157" s="78"/>
      <c r="B1157" s="78"/>
      <c r="C1157" s="79"/>
      <c r="D1157" s="78"/>
      <c r="E1157" s="80"/>
      <c r="F1157" s="80"/>
      <c r="G1157" s="81"/>
      <c r="H1157" s="81"/>
      <c r="I1157" s="81"/>
      <c r="J1157" s="81"/>
      <c r="K1157" s="81"/>
      <c r="L1157" s="81"/>
      <c r="M1157" s="81"/>
    </row>
    <row r="1158" spans="1:13" ht="19.149999999999999" customHeight="1">
      <c r="A1158" s="78"/>
      <c r="B1158" s="78"/>
      <c r="C1158" s="79"/>
      <c r="D1158" s="78"/>
      <c r="E1158" s="80"/>
      <c r="F1158" s="80"/>
      <c r="G1158" s="81"/>
      <c r="H1158" s="81"/>
      <c r="I1158" s="81"/>
      <c r="J1158" s="81"/>
      <c r="K1158" s="81"/>
      <c r="L1158" s="81"/>
      <c r="M1158" s="81"/>
    </row>
    <row r="1159" spans="1:13" ht="19.149999999999999" customHeight="1">
      <c r="A1159" s="78"/>
      <c r="B1159" s="78"/>
      <c r="C1159" s="79"/>
      <c r="D1159" s="78"/>
      <c r="E1159" s="80"/>
      <c r="F1159" s="80"/>
      <c r="G1159" s="81"/>
      <c r="H1159" s="81"/>
      <c r="I1159" s="81"/>
      <c r="J1159" s="81"/>
      <c r="K1159" s="81"/>
      <c r="L1159" s="81"/>
      <c r="M1159" s="81"/>
    </row>
    <row r="1160" spans="1:13" ht="19.149999999999999" customHeight="1">
      <c r="A1160" s="78"/>
      <c r="B1160" s="78"/>
      <c r="C1160" s="79"/>
      <c r="D1160" s="78"/>
      <c r="E1160" s="80"/>
      <c r="F1160" s="80"/>
      <c r="G1160" s="81"/>
      <c r="H1160" s="81"/>
      <c r="I1160" s="81"/>
      <c r="J1160" s="81"/>
      <c r="K1160" s="81"/>
      <c r="L1160" s="81"/>
      <c r="M1160" s="81"/>
    </row>
    <row r="1161" spans="1:13" ht="19.149999999999999" customHeight="1">
      <c r="A1161" s="78"/>
      <c r="B1161" s="78"/>
      <c r="C1161" s="79"/>
      <c r="D1161" s="78"/>
      <c r="E1161" s="80"/>
      <c r="F1161" s="80"/>
      <c r="G1161" s="81"/>
      <c r="H1161" s="81"/>
      <c r="I1161" s="81"/>
      <c r="J1161" s="81"/>
      <c r="K1161" s="81"/>
      <c r="L1161" s="81"/>
      <c r="M1161" s="81"/>
    </row>
    <row r="1162" spans="1:13" ht="19.149999999999999" customHeight="1">
      <c r="A1162" s="78"/>
      <c r="B1162" s="78"/>
      <c r="C1162" s="79"/>
      <c r="D1162" s="78"/>
      <c r="E1162" s="80"/>
      <c r="F1162" s="80"/>
      <c r="G1162" s="81"/>
      <c r="H1162" s="81"/>
      <c r="I1162" s="81"/>
      <c r="J1162" s="81"/>
      <c r="K1162" s="81"/>
      <c r="L1162" s="81"/>
      <c r="M1162" s="81"/>
    </row>
    <row r="1163" spans="1:13" ht="19.149999999999999" customHeight="1">
      <c r="A1163" s="78"/>
      <c r="B1163" s="78"/>
      <c r="C1163" s="79"/>
      <c r="D1163" s="78"/>
      <c r="E1163" s="80"/>
      <c r="F1163" s="80"/>
      <c r="G1163" s="81"/>
      <c r="H1163" s="81"/>
      <c r="I1163" s="81"/>
      <c r="J1163" s="81"/>
      <c r="K1163" s="81"/>
      <c r="L1163" s="81"/>
      <c r="M1163" s="81"/>
    </row>
    <row r="1164" spans="1:13" ht="19.149999999999999" customHeight="1">
      <c r="A1164" s="78"/>
      <c r="B1164" s="78"/>
      <c r="C1164" s="79"/>
      <c r="D1164" s="78"/>
      <c r="E1164" s="80"/>
      <c r="F1164" s="80"/>
      <c r="G1164" s="81"/>
      <c r="H1164" s="81"/>
      <c r="I1164" s="81"/>
      <c r="J1164" s="81"/>
      <c r="K1164" s="81"/>
      <c r="L1164" s="81"/>
      <c r="M1164" s="81"/>
    </row>
    <row r="1165" spans="1:13" ht="19.149999999999999" customHeight="1">
      <c r="A1165" s="78"/>
      <c r="B1165" s="78"/>
      <c r="C1165" s="79"/>
      <c r="D1165" s="78"/>
      <c r="E1165" s="80"/>
      <c r="F1165" s="80"/>
      <c r="G1165" s="81"/>
      <c r="H1165" s="81"/>
      <c r="I1165" s="81"/>
      <c r="J1165" s="81"/>
      <c r="K1165" s="81"/>
      <c r="L1165" s="81"/>
      <c r="M1165" s="81"/>
    </row>
    <row r="1166" spans="1:13" ht="19.149999999999999" customHeight="1">
      <c r="A1166" s="78"/>
      <c r="B1166" s="78"/>
      <c r="C1166" s="79"/>
      <c r="D1166" s="78"/>
      <c r="E1166" s="80"/>
      <c r="F1166" s="80"/>
      <c r="G1166" s="81"/>
      <c r="H1166" s="81"/>
      <c r="I1166" s="81"/>
      <c r="J1166" s="81"/>
      <c r="K1166" s="81"/>
      <c r="L1166" s="81"/>
      <c r="M1166" s="81"/>
    </row>
    <row r="1167" spans="1:13" ht="19.149999999999999" customHeight="1">
      <c r="A1167" s="78"/>
      <c r="B1167" s="78"/>
      <c r="C1167" s="79"/>
      <c r="D1167" s="78"/>
      <c r="E1167" s="80"/>
      <c r="F1167" s="80"/>
      <c r="G1167" s="81"/>
      <c r="H1167" s="81"/>
      <c r="I1167" s="81"/>
      <c r="J1167" s="81"/>
      <c r="K1167" s="81"/>
      <c r="L1167" s="81"/>
      <c r="M1167" s="81"/>
    </row>
    <row r="1168" spans="1:13" ht="19.149999999999999" customHeight="1">
      <c r="A1168" s="78"/>
      <c r="B1168" s="78"/>
      <c r="C1168" s="79"/>
      <c r="D1168" s="78"/>
      <c r="E1168" s="80"/>
      <c r="F1168" s="80"/>
      <c r="G1168" s="81"/>
      <c r="H1168" s="81"/>
      <c r="I1168" s="81"/>
      <c r="J1168" s="81"/>
      <c r="K1168" s="81"/>
      <c r="L1168" s="81"/>
      <c r="M1168" s="81"/>
    </row>
    <row r="1169" spans="1:13" ht="19.149999999999999" customHeight="1">
      <c r="A1169" s="78"/>
      <c r="B1169" s="78"/>
      <c r="C1169" s="79"/>
      <c r="D1169" s="78"/>
      <c r="E1169" s="80"/>
      <c r="F1169" s="80"/>
      <c r="G1169" s="81"/>
      <c r="H1169" s="81"/>
      <c r="I1169" s="81"/>
      <c r="J1169" s="81"/>
      <c r="K1169" s="81"/>
      <c r="L1169" s="81"/>
      <c r="M1169" s="81"/>
    </row>
    <row r="1170" spans="1:13" ht="19.149999999999999" customHeight="1">
      <c r="A1170" s="78"/>
      <c r="B1170" s="78"/>
      <c r="C1170" s="79"/>
      <c r="D1170" s="78"/>
      <c r="E1170" s="80"/>
      <c r="F1170" s="80"/>
      <c r="G1170" s="81"/>
      <c r="H1170" s="81"/>
      <c r="I1170" s="81"/>
      <c r="J1170" s="81"/>
      <c r="K1170" s="81"/>
      <c r="L1170" s="81"/>
      <c r="M1170" s="81"/>
    </row>
    <row r="1171" spans="1:13" ht="19.149999999999999" customHeight="1">
      <c r="A1171" s="78"/>
      <c r="B1171" s="78"/>
      <c r="C1171" s="79"/>
      <c r="D1171" s="78"/>
      <c r="E1171" s="80"/>
      <c r="F1171" s="80"/>
      <c r="G1171" s="81"/>
      <c r="H1171" s="81"/>
      <c r="I1171" s="81"/>
      <c r="J1171" s="81"/>
      <c r="K1171" s="81"/>
      <c r="L1171" s="81"/>
      <c r="M1171" s="81"/>
    </row>
    <row r="1172" spans="1:13" ht="19.149999999999999" customHeight="1">
      <c r="A1172" s="78"/>
      <c r="B1172" s="78"/>
      <c r="C1172" s="79"/>
      <c r="D1172" s="78"/>
      <c r="E1172" s="80"/>
      <c r="F1172" s="80"/>
      <c r="G1172" s="81"/>
      <c r="H1172" s="81"/>
      <c r="I1172" s="81"/>
      <c r="J1172" s="81"/>
      <c r="K1172" s="81"/>
      <c r="L1172" s="81"/>
      <c r="M1172" s="81"/>
    </row>
    <row r="1173" spans="1:13" ht="19.149999999999999" customHeight="1">
      <c r="A1173" s="78"/>
      <c r="B1173" s="78"/>
      <c r="C1173" s="79"/>
      <c r="D1173" s="78"/>
      <c r="E1173" s="80"/>
      <c r="F1173" s="80"/>
      <c r="G1173" s="81"/>
      <c r="H1173" s="81"/>
      <c r="I1173" s="81"/>
      <c r="J1173" s="81"/>
      <c r="K1173" s="81"/>
      <c r="L1173" s="81"/>
      <c r="M1173" s="81"/>
    </row>
    <row r="1174" spans="1:13" ht="19.149999999999999" customHeight="1">
      <c r="A1174" s="78"/>
      <c r="B1174" s="78"/>
      <c r="C1174" s="79"/>
      <c r="D1174" s="78"/>
      <c r="E1174" s="80"/>
      <c r="F1174" s="80"/>
      <c r="G1174" s="81"/>
      <c r="H1174" s="81"/>
      <c r="I1174" s="81"/>
      <c r="J1174" s="81"/>
      <c r="K1174" s="81"/>
      <c r="L1174" s="81"/>
      <c r="M1174" s="81"/>
    </row>
    <row r="1175" spans="1:13" ht="19.149999999999999" customHeight="1">
      <c r="A1175" s="78"/>
      <c r="B1175" s="78"/>
      <c r="C1175" s="79"/>
      <c r="D1175" s="78"/>
      <c r="E1175" s="80"/>
      <c r="F1175" s="80"/>
      <c r="G1175" s="81"/>
      <c r="H1175" s="81"/>
      <c r="I1175" s="81"/>
      <c r="J1175" s="81"/>
      <c r="K1175" s="81"/>
      <c r="L1175" s="81"/>
      <c r="M1175" s="81"/>
    </row>
    <row r="1176" spans="1:13" ht="19.149999999999999" customHeight="1">
      <c r="A1176" s="78"/>
      <c r="B1176" s="78"/>
      <c r="C1176" s="79"/>
      <c r="D1176" s="78"/>
      <c r="E1176" s="80"/>
      <c r="F1176" s="80"/>
      <c r="G1176" s="81"/>
      <c r="H1176" s="81"/>
      <c r="I1176" s="81"/>
      <c r="J1176" s="81"/>
      <c r="K1176" s="81"/>
      <c r="L1176" s="81"/>
      <c r="M1176" s="81"/>
    </row>
    <row r="1177" spans="1:13" ht="19.149999999999999" customHeight="1">
      <c r="A1177" s="78"/>
      <c r="B1177" s="78"/>
      <c r="C1177" s="79"/>
      <c r="D1177" s="78"/>
      <c r="E1177" s="80"/>
      <c r="F1177" s="80"/>
      <c r="G1177" s="81"/>
      <c r="H1177" s="81"/>
      <c r="I1177" s="81"/>
      <c r="J1177" s="81"/>
      <c r="K1177" s="81"/>
      <c r="L1177" s="81"/>
      <c r="M1177" s="81"/>
    </row>
    <row r="1178" spans="1:13" ht="19.149999999999999" customHeight="1">
      <c r="A1178" s="78"/>
      <c r="B1178" s="78"/>
      <c r="C1178" s="79"/>
      <c r="D1178" s="78"/>
      <c r="E1178" s="80"/>
      <c r="F1178" s="80"/>
      <c r="G1178" s="81"/>
      <c r="H1178" s="81"/>
      <c r="I1178" s="81"/>
      <c r="J1178" s="81"/>
      <c r="K1178" s="81"/>
      <c r="L1178" s="81"/>
      <c r="M1178" s="81"/>
    </row>
    <row r="1179" spans="1:13" ht="19.149999999999999" customHeight="1">
      <c r="A1179" s="78"/>
      <c r="B1179" s="78"/>
      <c r="C1179" s="79"/>
      <c r="D1179" s="78"/>
      <c r="E1179" s="80"/>
      <c r="F1179" s="80"/>
      <c r="G1179" s="81"/>
      <c r="H1179" s="81"/>
      <c r="I1179" s="81"/>
      <c r="J1179" s="81"/>
      <c r="K1179" s="81"/>
      <c r="L1179" s="81"/>
      <c r="M1179" s="81"/>
    </row>
    <row r="1180" spans="1:13" ht="19.149999999999999" customHeight="1">
      <c r="A1180" s="78"/>
      <c r="B1180" s="78"/>
      <c r="C1180" s="79"/>
      <c r="D1180" s="78"/>
      <c r="E1180" s="80"/>
      <c r="F1180" s="80"/>
      <c r="G1180" s="81"/>
      <c r="H1180" s="81"/>
      <c r="I1180" s="81"/>
      <c r="J1180" s="81"/>
      <c r="K1180" s="81"/>
      <c r="L1180" s="81"/>
      <c r="M1180" s="81"/>
    </row>
    <row r="1181" spans="1:13" ht="19.149999999999999" customHeight="1">
      <c r="A1181" s="78"/>
      <c r="B1181" s="78"/>
      <c r="C1181" s="79"/>
      <c r="D1181" s="78"/>
      <c r="E1181" s="80"/>
      <c r="F1181" s="80"/>
      <c r="G1181" s="81"/>
      <c r="H1181" s="81"/>
      <c r="I1181" s="81"/>
      <c r="J1181" s="81"/>
      <c r="K1181" s="81"/>
      <c r="L1181" s="81"/>
      <c r="M1181" s="81"/>
    </row>
    <row r="1182" spans="1:13" ht="19.149999999999999" customHeight="1">
      <c r="A1182" s="78"/>
      <c r="B1182" s="78"/>
      <c r="C1182" s="79"/>
      <c r="D1182" s="78"/>
      <c r="E1182" s="80"/>
      <c r="F1182" s="80"/>
      <c r="G1182" s="81"/>
      <c r="H1182" s="81"/>
      <c r="I1182" s="81"/>
      <c r="J1182" s="81"/>
      <c r="K1182" s="81"/>
      <c r="L1182" s="81"/>
      <c r="M1182" s="81"/>
    </row>
    <row r="1183" spans="1:13" ht="19.149999999999999" customHeight="1">
      <c r="A1183" s="78"/>
      <c r="B1183" s="78"/>
      <c r="C1183" s="79"/>
      <c r="D1183" s="78"/>
      <c r="E1183" s="80"/>
      <c r="F1183" s="80"/>
      <c r="G1183" s="81"/>
      <c r="H1183" s="81"/>
      <c r="I1183" s="81"/>
      <c r="J1183" s="81"/>
      <c r="K1183" s="81"/>
      <c r="L1183" s="81"/>
      <c r="M1183" s="81"/>
    </row>
    <row r="1184" spans="1:13" ht="19.149999999999999" customHeight="1">
      <c r="A1184" s="78"/>
      <c r="B1184" s="78"/>
      <c r="C1184" s="79"/>
      <c r="D1184" s="78"/>
      <c r="E1184" s="80"/>
      <c r="F1184" s="80"/>
      <c r="G1184" s="81"/>
      <c r="H1184" s="81"/>
      <c r="I1184" s="81"/>
      <c r="J1184" s="81"/>
      <c r="K1184" s="81"/>
      <c r="L1184" s="81"/>
      <c r="M1184" s="81"/>
    </row>
    <row r="1185" spans="1:13" ht="19.149999999999999" customHeight="1">
      <c r="A1185" s="78"/>
      <c r="B1185" s="78"/>
      <c r="C1185" s="79"/>
      <c r="D1185" s="78"/>
      <c r="E1185" s="80"/>
      <c r="F1185" s="80"/>
      <c r="G1185" s="81"/>
      <c r="H1185" s="81"/>
      <c r="I1185" s="81"/>
      <c r="J1185" s="81"/>
      <c r="K1185" s="81"/>
      <c r="L1185" s="81"/>
      <c r="M1185" s="81"/>
    </row>
    <row r="1186" spans="1:13" ht="19.149999999999999" customHeight="1">
      <c r="A1186" s="78"/>
      <c r="B1186" s="78"/>
      <c r="C1186" s="79"/>
      <c r="D1186" s="78"/>
      <c r="E1186" s="80"/>
      <c r="F1186" s="80"/>
      <c r="G1186" s="81"/>
      <c r="H1186" s="81"/>
      <c r="I1186" s="81"/>
      <c r="J1186" s="81"/>
      <c r="K1186" s="81"/>
      <c r="L1186" s="81"/>
      <c r="M1186" s="81"/>
    </row>
    <row r="1187" spans="1:13" ht="19.149999999999999" customHeight="1">
      <c r="A1187" s="78"/>
      <c r="B1187" s="78"/>
      <c r="C1187" s="79"/>
      <c r="D1187" s="78"/>
      <c r="E1187" s="80"/>
      <c r="F1187" s="80"/>
      <c r="G1187" s="81"/>
      <c r="H1187" s="81"/>
      <c r="I1187" s="81"/>
      <c r="J1187" s="81"/>
      <c r="K1187" s="81"/>
      <c r="L1187" s="81"/>
      <c r="M1187" s="81"/>
    </row>
    <row r="1188" spans="1:13" ht="19.149999999999999" customHeight="1">
      <c r="A1188" s="78"/>
      <c r="B1188" s="78"/>
      <c r="C1188" s="79"/>
      <c r="D1188" s="78"/>
      <c r="E1188" s="80"/>
      <c r="F1188" s="80"/>
      <c r="G1188" s="81"/>
      <c r="H1188" s="81"/>
      <c r="I1188" s="81"/>
      <c r="J1188" s="81"/>
      <c r="K1188" s="81"/>
      <c r="L1188" s="81"/>
      <c r="M1188" s="81"/>
    </row>
    <row r="1189" spans="1:13" ht="19.149999999999999" customHeight="1">
      <c r="A1189" s="78"/>
      <c r="B1189" s="78"/>
      <c r="C1189" s="79"/>
      <c r="D1189" s="78"/>
      <c r="E1189" s="80"/>
      <c r="F1189" s="80"/>
      <c r="G1189" s="81"/>
      <c r="H1189" s="81"/>
      <c r="I1189" s="81"/>
      <c r="J1189" s="81"/>
      <c r="K1189" s="81"/>
      <c r="L1189" s="81"/>
      <c r="M1189" s="81"/>
    </row>
    <row r="1190" spans="1:13" ht="19.149999999999999" customHeight="1">
      <c r="A1190" s="78"/>
      <c r="B1190" s="78"/>
      <c r="C1190" s="79"/>
      <c r="D1190" s="78"/>
      <c r="E1190" s="80"/>
      <c r="F1190" s="80"/>
      <c r="G1190" s="81"/>
      <c r="H1190" s="81"/>
      <c r="I1190" s="81"/>
      <c r="J1190" s="81"/>
      <c r="K1190" s="81"/>
      <c r="L1190" s="81"/>
      <c r="M1190" s="81"/>
    </row>
    <row r="1191" spans="1:13" ht="19.149999999999999" customHeight="1">
      <c r="A1191" s="78"/>
      <c r="B1191" s="78"/>
      <c r="C1191" s="79"/>
      <c r="D1191" s="78"/>
      <c r="E1191" s="80"/>
      <c r="F1191" s="80"/>
      <c r="G1191" s="81"/>
      <c r="H1191" s="81"/>
      <c r="I1191" s="81"/>
      <c r="J1191" s="81"/>
      <c r="K1191" s="81"/>
      <c r="L1191" s="81"/>
      <c r="M1191" s="81"/>
    </row>
    <row r="1192" spans="1:13" ht="19.149999999999999" customHeight="1">
      <c r="A1192" s="78"/>
      <c r="B1192" s="78"/>
      <c r="C1192" s="79"/>
      <c r="D1192" s="78"/>
      <c r="E1192" s="80"/>
      <c r="F1192" s="80"/>
      <c r="G1192" s="81"/>
      <c r="H1192" s="81"/>
      <c r="I1192" s="81"/>
      <c r="J1192" s="81"/>
      <c r="K1192" s="81"/>
      <c r="L1192" s="81"/>
      <c r="M1192" s="81"/>
    </row>
    <row r="1193" spans="1:13" ht="19.149999999999999" customHeight="1">
      <c r="A1193" s="78"/>
      <c r="B1193" s="78"/>
      <c r="C1193" s="79"/>
      <c r="D1193" s="78"/>
      <c r="E1193" s="80"/>
      <c r="F1193" s="80"/>
      <c r="G1193" s="81"/>
      <c r="H1193" s="81"/>
      <c r="I1193" s="81"/>
      <c r="J1193" s="81"/>
      <c r="K1193" s="81"/>
      <c r="L1193" s="81"/>
      <c r="M1193" s="81"/>
    </row>
    <row r="1194" spans="1:13" ht="19.149999999999999" customHeight="1">
      <c r="A1194" s="78"/>
      <c r="B1194" s="78"/>
      <c r="C1194" s="79"/>
      <c r="D1194" s="78"/>
      <c r="E1194" s="80"/>
      <c r="F1194" s="80"/>
      <c r="G1194" s="81"/>
      <c r="H1194" s="81"/>
      <c r="I1194" s="81"/>
      <c r="J1194" s="81"/>
      <c r="K1194" s="81"/>
      <c r="L1194" s="81"/>
      <c r="M1194" s="81"/>
    </row>
    <row r="1195" spans="1:13" ht="19.149999999999999" customHeight="1">
      <c r="A1195" s="78"/>
      <c r="B1195" s="78"/>
      <c r="C1195" s="79"/>
      <c r="D1195" s="78"/>
      <c r="E1195" s="80"/>
      <c r="F1195" s="80"/>
      <c r="G1195" s="81"/>
      <c r="H1195" s="81"/>
      <c r="I1195" s="81"/>
      <c r="J1195" s="81"/>
      <c r="K1195" s="81"/>
      <c r="L1195" s="81"/>
      <c r="M1195" s="81"/>
    </row>
    <row r="1196" spans="1:13" ht="19.149999999999999" customHeight="1">
      <c r="A1196" s="78"/>
      <c r="B1196" s="78"/>
      <c r="C1196" s="79"/>
      <c r="D1196" s="78"/>
      <c r="E1196" s="80"/>
      <c r="F1196" s="80"/>
      <c r="G1196" s="81"/>
      <c r="H1196" s="81"/>
      <c r="I1196" s="81"/>
      <c r="J1196" s="81"/>
      <c r="K1196" s="81"/>
      <c r="L1196" s="81"/>
      <c r="M1196" s="81"/>
    </row>
    <row r="1197" spans="1:13" ht="19.149999999999999" customHeight="1">
      <c r="A1197" s="78"/>
      <c r="B1197" s="78"/>
      <c r="C1197" s="79"/>
      <c r="D1197" s="78"/>
      <c r="E1197" s="80"/>
      <c r="F1197" s="80"/>
      <c r="G1197" s="81"/>
      <c r="H1197" s="81"/>
      <c r="I1197" s="81"/>
      <c r="J1197" s="81"/>
      <c r="K1197" s="81"/>
      <c r="L1197" s="81"/>
      <c r="M1197" s="81"/>
    </row>
    <row r="1198" spans="1:13" ht="19.149999999999999" customHeight="1">
      <c r="A1198" s="78"/>
      <c r="B1198" s="78"/>
      <c r="C1198" s="79"/>
      <c r="D1198" s="78"/>
      <c r="E1198" s="80"/>
      <c r="F1198" s="80"/>
      <c r="G1198" s="81"/>
      <c r="H1198" s="81"/>
      <c r="I1198" s="81"/>
      <c r="J1198" s="81"/>
      <c r="K1198" s="81"/>
      <c r="L1198" s="81"/>
      <c r="M1198" s="81"/>
    </row>
    <row r="1199" spans="1:13" ht="19.149999999999999" customHeight="1">
      <c r="A1199" s="78"/>
      <c r="B1199" s="78"/>
      <c r="C1199" s="79"/>
      <c r="D1199" s="78"/>
      <c r="E1199" s="80"/>
      <c r="F1199" s="80"/>
      <c r="G1199" s="81"/>
      <c r="H1199" s="81"/>
      <c r="I1199" s="81"/>
      <c r="J1199" s="81"/>
      <c r="K1199" s="81"/>
      <c r="L1199" s="81"/>
      <c r="M1199" s="81"/>
    </row>
    <row r="1200" spans="1:13" ht="19.149999999999999" customHeight="1">
      <c r="A1200" s="78"/>
      <c r="B1200" s="78"/>
      <c r="C1200" s="79"/>
      <c r="D1200" s="78"/>
      <c r="E1200" s="80"/>
      <c r="F1200" s="80"/>
      <c r="G1200" s="81"/>
      <c r="H1200" s="81"/>
      <c r="I1200" s="81"/>
      <c r="J1200" s="81"/>
      <c r="K1200" s="81"/>
      <c r="L1200" s="81"/>
      <c r="M1200" s="81"/>
    </row>
    <row r="1201" spans="1:13" ht="19.149999999999999" customHeight="1">
      <c r="A1201" s="78"/>
      <c r="B1201" s="78"/>
      <c r="C1201" s="79"/>
      <c r="D1201" s="78"/>
      <c r="E1201" s="80"/>
      <c r="F1201" s="80"/>
      <c r="G1201" s="81"/>
      <c r="H1201" s="81"/>
      <c r="I1201" s="81"/>
      <c r="J1201" s="81"/>
      <c r="K1201" s="81"/>
      <c r="L1201" s="81"/>
      <c r="M1201" s="81"/>
    </row>
    <row r="1202" spans="1:13" ht="19.149999999999999" customHeight="1">
      <c r="A1202" s="78"/>
      <c r="B1202" s="78"/>
      <c r="C1202" s="79"/>
      <c r="D1202" s="78"/>
      <c r="E1202" s="80"/>
      <c r="F1202" s="80"/>
      <c r="G1202" s="81"/>
      <c r="H1202" s="81"/>
      <c r="I1202" s="81"/>
      <c r="J1202" s="81"/>
      <c r="K1202" s="81"/>
      <c r="L1202" s="81"/>
      <c r="M1202" s="81"/>
    </row>
    <row r="1203" spans="1:13" ht="19.149999999999999" customHeight="1">
      <c r="A1203" s="78"/>
      <c r="B1203" s="78"/>
      <c r="C1203" s="79"/>
      <c r="D1203" s="78"/>
      <c r="E1203" s="80"/>
      <c r="F1203" s="80"/>
      <c r="G1203" s="81"/>
      <c r="H1203" s="81"/>
      <c r="I1203" s="81"/>
      <c r="J1203" s="81"/>
      <c r="K1203" s="81"/>
      <c r="L1203" s="81"/>
      <c r="M1203" s="81"/>
    </row>
    <row r="1204" spans="1:13" ht="19.149999999999999" customHeight="1">
      <c r="A1204" s="78"/>
      <c r="B1204" s="78"/>
      <c r="C1204" s="79"/>
      <c r="D1204" s="78"/>
      <c r="E1204" s="80"/>
      <c r="F1204" s="80"/>
      <c r="G1204" s="81"/>
      <c r="H1204" s="81"/>
      <c r="I1204" s="81"/>
      <c r="J1204" s="81"/>
      <c r="K1204" s="81"/>
      <c r="L1204" s="81"/>
      <c r="M1204" s="81"/>
    </row>
    <row r="1205" spans="1:13" ht="19.149999999999999" customHeight="1">
      <c r="A1205" s="78"/>
      <c r="B1205" s="78"/>
      <c r="C1205" s="79"/>
      <c r="D1205" s="78"/>
      <c r="E1205" s="80"/>
      <c r="F1205" s="80"/>
      <c r="G1205" s="81"/>
      <c r="H1205" s="81"/>
      <c r="I1205" s="81"/>
      <c r="J1205" s="81"/>
      <c r="K1205" s="81"/>
      <c r="L1205" s="81"/>
      <c r="M1205" s="81"/>
    </row>
    <row r="1206" spans="1:13" ht="19.149999999999999" customHeight="1">
      <c r="A1206" s="78"/>
      <c r="B1206" s="78"/>
      <c r="C1206" s="79"/>
      <c r="D1206" s="78"/>
      <c r="E1206" s="80"/>
      <c r="F1206" s="80"/>
      <c r="G1206" s="81"/>
      <c r="H1206" s="81"/>
      <c r="I1206" s="81"/>
      <c r="J1206" s="81"/>
      <c r="K1206" s="81"/>
      <c r="L1206" s="81"/>
      <c r="M1206" s="81"/>
    </row>
    <row r="1207" spans="1:13" ht="19.149999999999999" customHeight="1">
      <c r="A1207" s="78"/>
      <c r="B1207" s="78"/>
      <c r="C1207" s="79"/>
      <c r="D1207" s="78"/>
      <c r="E1207" s="80"/>
      <c r="F1207" s="80"/>
      <c r="G1207" s="81"/>
      <c r="H1207" s="81"/>
      <c r="I1207" s="81"/>
      <c r="J1207" s="81"/>
      <c r="K1207" s="81"/>
      <c r="L1207" s="81"/>
      <c r="M1207" s="81"/>
    </row>
    <row r="1208" spans="1:13" ht="19.149999999999999" customHeight="1">
      <c r="A1208" s="78"/>
      <c r="B1208" s="78"/>
      <c r="C1208" s="79"/>
      <c r="D1208" s="78"/>
      <c r="E1208" s="80"/>
      <c r="F1208" s="80"/>
      <c r="G1208" s="81"/>
      <c r="H1208" s="81"/>
      <c r="I1208" s="81"/>
      <c r="J1208" s="81"/>
      <c r="K1208" s="81"/>
      <c r="L1208" s="81"/>
      <c r="M1208" s="81"/>
    </row>
    <row r="1209" spans="1:13" ht="19.149999999999999" customHeight="1">
      <c r="A1209" s="78"/>
      <c r="B1209" s="78"/>
      <c r="C1209" s="79"/>
      <c r="D1209" s="78"/>
      <c r="E1209" s="80"/>
      <c r="F1209" s="80"/>
      <c r="G1209" s="81"/>
      <c r="H1209" s="81"/>
      <c r="I1209" s="81"/>
      <c r="J1209" s="81"/>
      <c r="K1209" s="81"/>
      <c r="L1209" s="81"/>
      <c r="M1209" s="81"/>
    </row>
    <row r="1210" spans="1:13" ht="19.149999999999999" customHeight="1">
      <c r="A1210" s="78"/>
      <c r="B1210" s="78"/>
      <c r="C1210" s="79"/>
      <c r="D1210" s="78"/>
      <c r="E1210" s="80"/>
      <c r="F1210" s="80"/>
      <c r="G1210" s="81"/>
      <c r="H1210" s="81"/>
      <c r="I1210" s="81"/>
      <c r="J1210" s="81"/>
      <c r="K1210" s="81"/>
      <c r="L1210" s="81"/>
      <c r="M1210" s="81"/>
    </row>
    <row r="1211" spans="1:13" ht="19.149999999999999" customHeight="1">
      <c r="A1211" s="78"/>
      <c r="B1211" s="78"/>
      <c r="C1211" s="79"/>
      <c r="D1211" s="78"/>
      <c r="E1211" s="80"/>
      <c r="F1211" s="80"/>
      <c r="G1211" s="81"/>
      <c r="H1211" s="81"/>
      <c r="I1211" s="81"/>
      <c r="J1211" s="81"/>
      <c r="K1211" s="81"/>
      <c r="L1211" s="81"/>
      <c r="M1211" s="81"/>
    </row>
    <row r="1212" spans="1:13" ht="19.149999999999999" customHeight="1">
      <c r="A1212" s="78"/>
      <c r="B1212" s="78"/>
      <c r="C1212" s="79"/>
      <c r="D1212" s="78"/>
      <c r="E1212" s="80"/>
      <c r="F1212" s="80"/>
      <c r="G1212" s="81"/>
      <c r="H1212" s="81"/>
      <c r="I1212" s="81"/>
      <c r="J1212" s="81"/>
      <c r="K1212" s="81"/>
      <c r="L1212" s="81"/>
      <c r="M1212" s="81"/>
    </row>
    <row r="1213" spans="1:13" ht="19.149999999999999" customHeight="1">
      <c r="A1213" s="78"/>
      <c r="B1213" s="78"/>
      <c r="C1213" s="79"/>
      <c r="D1213" s="78"/>
      <c r="E1213" s="80"/>
      <c r="F1213" s="80"/>
      <c r="G1213" s="81"/>
      <c r="H1213" s="81"/>
      <c r="I1213" s="81"/>
      <c r="J1213" s="81"/>
      <c r="K1213" s="81"/>
      <c r="L1213" s="81"/>
      <c r="M1213" s="81"/>
    </row>
    <row r="1214" spans="1:13" ht="19.149999999999999" customHeight="1">
      <c r="A1214" s="78"/>
      <c r="B1214" s="78"/>
      <c r="C1214" s="79"/>
      <c r="D1214" s="78"/>
      <c r="E1214" s="80"/>
      <c r="F1214" s="80"/>
      <c r="G1214" s="81"/>
      <c r="H1214" s="81"/>
      <c r="I1214" s="81"/>
      <c r="J1214" s="81"/>
      <c r="K1214" s="81"/>
      <c r="L1214" s="81"/>
      <c r="M1214" s="81"/>
    </row>
    <row r="1215" spans="1:13" ht="19.149999999999999" customHeight="1">
      <c r="A1215" s="78"/>
      <c r="B1215" s="78"/>
      <c r="C1215" s="79"/>
      <c r="D1215" s="78"/>
      <c r="E1215" s="80"/>
      <c r="F1215" s="80"/>
      <c r="G1215" s="81"/>
      <c r="H1215" s="81"/>
      <c r="I1215" s="81"/>
      <c r="J1215" s="81"/>
      <c r="K1215" s="81"/>
      <c r="L1215" s="81"/>
      <c r="M1215" s="81"/>
    </row>
    <row r="1216" spans="1:13" ht="19.149999999999999" customHeight="1">
      <c r="A1216" s="78"/>
      <c r="B1216" s="78"/>
      <c r="C1216" s="79"/>
      <c r="D1216" s="78"/>
      <c r="E1216" s="80"/>
      <c r="F1216" s="80"/>
      <c r="G1216" s="81"/>
      <c r="H1216" s="81"/>
      <c r="I1216" s="81"/>
      <c r="J1216" s="81"/>
      <c r="K1216" s="81"/>
      <c r="L1216" s="81"/>
      <c r="M1216" s="81"/>
    </row>
    <row r="1217" spans="1:13" ht="19.149999999999999" customHeight="1">
      <c r="A1217" s="78"/>
      <c r="B1217" s="78"/>
      <c r="C1217" s="79"/>
      <c r="D1217" s="78"/>
      <c r="E1217" s="80"/>
      <c r="F1217" s="80"/>
      <c r="G1217" s="81"/>
      <c r="H1217" s="81"/>
      <c r="I1217" s="81"/>
      <c r="J1217" s="81"/>
      <c r="K1217" s="81"/>
      <c r="L1217" s="81"/>
      <c r="M1217" s="81"/>
    </row>
    <row r="1218" spans="1:13" ht="19.149999999999999" customHeight="1">
      <c r="A1218" s="78"/>
      <c r="B1218" s="78"/>
      <c r="C1218" s="79"/>
      <c r="D1218" s="78"/>
      <c r="E1218" s="80"/>
      <c r="F1218" s="80"/>
      <c r="G1218" s="81"/>
      <c r="H1218" s="81"/>
      <c r="I1218" s="81"/>
      <c r="J1218" s="81"/>
      <c r="K1218" s="81"/>
      <c r="L1218" s="81"/>
      <c r="M1218" s="81"/>
    </row>
    <row r="1219" spans="1:13" ht="19.149999999999999" customHeight="1">
      <c r="A1219" s="78"/>
      <c r="B1219" s="78"/>
      <c r="C1219" s="79"/>
      <c r="D1219" s="78"/>
      <c r="E1219" s="80"/>
      <c r="F1219" s="80"/>
      <c r="G1219" s="81"/>
      <c r="H1219" s="81"/>
      <c r="I1219" s="81"/>
      <c r="J1219" s="81"/>
      <c r="K1219" s="81"/>
      <c r="L1219" s="81"/>
      <c r="M1219" s="81"/>
    </row>
    <row r="1220" spans="1:13" ht="19.149999999999999" customHeight="1">
      <c r="A1220" s="78"/>
      <c r="B1220" s="78"/>
      <c r="C1220" s="79"/>
      <c r="D1220" s="78"/>
      <c r="E1220" s="80"/>
      <c r="F1220" s="80"/>
      <c r="G1220" s="81"/>
      <c r="H1220" s="81"/>
      <c r="I1220" s="81"/>
      <c r="J1220" s="81"/>
      <c r="K1220" s="81"/>
      <c r="L1220" s="81"/>
      <c r="M1220" s="81"/>
    </row>
    <row r="1221" spans="1:13" ht="19.149999999999999" customHeight="1">
      <c r="A1221" s="78"/>
      <c r="B1221" s="78"/>
      <c r="C1221" s="79"/>
      <c r="D1221" s="78"/>
      <c r="E1221" s="80"/>
      <c r="F1221" s="80"/>
      <c r="G1221" s="81"/>
      <c r="H1221" s="81"/>
      <c r="I1221" s="81"/>
      <c r="J1221" s="81"/>
      <c r="K1221" s="81"/>
      <c r="L1221" s="81"/>
      <c r="M1221" s="81"/>
    </row>
    <row r="1222" spans="1:13" ht="19.149999999999999" customHeight="1">
      <c r="A1222" s="78"/>
      <c r="B1222" s="78"/>
      <c r="C1222" s="79"/>
      <c r="D1222" s="78"/>
      <c r="E1222" s="80"/>
      <c r="F1222" s="80"/>
      <c r="G1222" s="81"/>
      <c r="H1222" s="81"/>
      <c r="I1222" s="81"/>
      <c r="J1222" s="81"/>
      <c r="K1222" s="81"/>
      <c r="L1222" s="81"/>
      <c r="M1222" s="81"/>
    </row>
    <row r="1223" spans="1:13" ht="19.149999999999999" customHeight="1">
      <c r="A1223" s="78"/>
      <c r="B1223" s="78"/>
      <c r="C1223" s="79"/>
      <c r="D1223" s="78"/>
      <c r="E1223" s="80"/>
      <c r="F1223" s="80"/>
      <c r="G1223" s="81"/>
      <c r="H1223" s="81"/>
      <c r="I1223" s="81"/>
      <c r="J1223" s="81"/>
      <c r="K1223" s="81"/>
      <c r="L1223" s="81"/>
      <c r="M1223" s="81"/>
    </row>
    <row r="1224" spans="1:13" ht="19.149999999999999" customHeight="1">
      <c r="A1224" s="78"/>
      <c r="B1224" s="78"/>
      <c r="C1224" s="79"/>
      <c r="D1224" s="78"/>
      <c r="E1224" s="80"/>
      <c r="F1224" s="80"/>
      <c r="G1224" s="81"/>
      <c r="H1224" s="81"/>
      <c r="I1224" s="81"/>
      <c r="J1224" s="81"/>
      <c r="K1224" s="81"/>
      <c r="L1224" s="81"/>
      <c r="M1224" s="81"/>
    </row>
    <row r="1225" spans="1:13" ht="19.149999999999999" customHeight="1">
      <c r="A1225" s="78"/>
      <c r="B1225" s="78"/>
      <c r="C1225" s="79"/>
      <c r="D1225" s="78"/>
      <c r="E1225" s="80"/>
      <c r="F1225" s="80"/>
      <c r="G1225" s="81"/>
      <c r="H1225" s="81"/>
      <c r="I1225" s="81"/>
      <c r="J1225" s="81"/>
      <c r="K1225" s="81"/>
      <c r="L1225" s="81"/>
      <c r="M1225" s="81"/>
    </row>
    <row r="1226" spans="1:13" ht="19.149999999999999" customHeight="1">
      <c r="A1226" s="78"/>
      <c r="B1226" s="78"/>
      <c r="C1226" s="79"/>
      <c r="D1226" s="78"/>
      <c r="E1226" s="80"/>
      <c r="F1226" s="80"/>
      <c r="G1226" s="81"/>
      <c r="H1226" s="81"/>
      <c r="I1226" s="81"/>
      <c r="J1226" s="81"/>
      <c r="K1226" s="81"/>
      <c r="L1226" s="81"/>
      <c r="M1226" s="81"/>
    </row>
    <row r="1227" spans="1:13" ht="19.149999999999999" customHeight="1">
      <c r="A1227" s="78"/>
      <c r="B1227" s="78"/>
      <c r="C1227" s="79"/>
      <c r="D1227" s="78"/>
      <c r="E1227" s="80"/>
      <c r="F1227" s="80"/>
      <c r="G1227" s="81"/>
      <c r="H1227" s="81"/>
      <c r="I1227" s="81"/>
      <c r="J1227" s="81"/>
      <c r="K1227" s="81"/>
      <c r="L1227" s="81"/>
      <c r="M1227" s="81"/>
    </row>
    <row r="1228" spans="1:13" ht="19.149999999999999" customHeight="1">
      <c r="A1228" s="78"/>
      <c r="B1228" s="78"/>
      <c r="C1228" s="79"/>
      <c r="D1228" s="78"/>
      <c r="E1228" s="80"/>
      <c r="F1228" s="80"/>
      <c r="G1228" s="81"/>
      <c r="H1228" s="81"/>
      <c r="I1228" s="81"/>
      <c r="J1228" s="81"/>
      <c r="K1228" s="81"/>
      <c r="L1228" s="81"/>
      <c r="M1228" s="81"/>
    </row>
    <row r="1229" spans="1:13" ht="19.149999999999999" customHeight="1">
      <c r="A1229" s="78"/>
      <c r="B1229" s="78"/>
      <c r="C1229" s="79"/>
      <c r="D1229" s="78"/>
      <c r="E1229" s="80"/>
      <c r="F1229" s="80"/>
      <c r="G1229" s="81"/>
      <c r="H1229" s="81"/>
      <c r="I1229" s="81"/>
      <c r="J1229" s="81"/>
      <c r="K1229" s="81"/>
      <c r="L1229" s="81"/>
      <c r="M1229" s="81"/>
    </row>
    <row r="1230" spans="1:13" ht="19.149999999999999" customHeight="1">
      <c r="A1230" s="78"/>
      <c r="B1230" s="78"/>
      <c r="C1230" s="79"/>
      <c r="D1230" s="78"/>
      <c r="E1230" s="80"/>
      <c r="F1230" s="80"/>
      <c r="G1230" s="81"/>
      <c r="H1230" s="81"/>
      <c r="I1230" s="81"/>
      <c r="J1230" s="81"/>
      <c r="K1230" s="81"/>
      <c r="L1230" s="81"/>
      <c r="M1230" s="81"/>
    </row>
    <row r="1231" spans="1:13" ht="19.149999999999999" customHeight="1">
      <c r="A1231" s="78"/>
      <c r="B1231" s="78"/>
      <c r="C1231" s="79"/>
      <c r="D1231" s="78"/>
      <c r="E1231" s="80"/>
      <c r="F1231" s="80"/>
      <c r="G1231" s="81"/>
      <c r="H1231" s="81"/>
      <c r="I1231" s="81"/>
      <c r="J1231" s="81"/>
      <c r="K1231" s="81"/>
      <c r="L1231" s="81"/>
      <c r="M1231" s="81"/>
    </row>
    <row r="1232" spans="1:13" ht="19.149999999999999" customHeight="1">
      <c r="A1232" s="78"/>
      <c r="B1232" s="78"/>
      <c r="C1232" s="79"/>
      <c r="D1232" s="78"/>
      <c r="E1232" s="80"/>
      <c r="F1232" s="80"/>
      <c r="G1232" s="81"/>
      <c r="H1232" s="81"/>
      <c r="I1232" s="81"/>
      <c r="J1232" s="81"/>
      <c r="K1232" s="81"/>
      <c r="L1232" s="81"/>
      <c r="M1232" s="81"/>
    </row>
    <row r="1233" spans="1:13" ht="19.149999999999999" customHeight="1">
      <c r="A1233" s="78"/>
      <c r="B1233" s="78"/>
      <c r="C1233" s="79"/>
      <c r="D1233" s="78"/>
      <c r="E1233" s="80"/>
      <c r="F1233" s="80"/>
      <c r="G1233" s="81"/>
      <c r="H1233" s="81"/>
      <c r="I1233" s="81"/>
      <c r="J1233" s="81"/>
      <c r="K1233" s="81"/>
      <c r="L1233" s="81"/>
      <c r="M1233" s="81"/>
    </row>
    <row r="1234" spans="1:13" ht="19.149999999999999" customHeight="1">
      <c r="A1234" s="78"/>
      <c r="B1234" s="78"/>
      <c r="C1234" s="79"/>
      <c r="D1234" s="78"/>
      <c r="E1234" s="80"/>
      <c r="F1234" s="80"/>
      <c r="G1234" s="81"/>
      <c r="H1234" s="81"/>
      <c r="I1234" s="81"/>
      <c r="J1234" s="81"/>
      <c r="K1234" s="81"/>
      <c r="L1234" s="81"/>
      <c r="M1234" s="81"/>
    </row>
    <row r="1235" spans="1:13" ht="19.149999999999999" customHeight="1">
      <c r="A1235" s="78"/>
      <c r="B1235" s="78"/>
      <c r="C1235" s="79"/>
      <c r="D1235" s="78"/>
      <c r="E1235" s="80"/>
      <c r="F1235" s="80"/>
      <c r="G1235" s="81"/>
      <c r="H1235" s="81"/>
      <c r="I1235" s="81"/>
      <c r="J1235" s="81"/>
      <c r="K1235" s="81"/>
      <c r="L1235" s="81"/>
      <c r="M1235" s="81"/>
    </row>
    <row r="1236" spans="1:13" ht="19.149999999999999" customHeight="1">
      <c r="A1236" s="78"/>
      <c r="B1236" s="78"/>
      <c r="C1236" s="79"/>
      <c r="D1236" s="78"/>
      <c r="E1236" s="80"/>
      <c r="F1236" s="80"/>
      <c r="G1236" s="81"/>
      <c r="H1236" s="81"/>
      <c r="I1236" s="81"/>
      <c r="J1236" s="81"/>
      <c r="K1236" s="81"/>
      <c r="L1236" s="81"/>
      <c r="M1236" s="81"/>
    </row>
    <row r="1237" spans="1:13" ht="19.149999999999999" customHeight="1">
      <c r="A1237" s="78"/>
      <c r="B1237" s="78"/>
      <c r="C1237" s="79"/>
      <c r="D1237" s="78"/>
      <c r="E1237" s="80"/>
      <c r="F1237" s="80"/>
      <c r="G1237" s="81"/>
      <c r="H1237" s="81"/>
      <c r="I1237" s="81"/>
      <c r="J1237" s="81"/>
      <c r="K1237" s="81"/>
      <c r="L1237" s="81"/>
      <c r="M1237" s="81"/>
    </row>
    <row r="1238" spans="1:13" ht="19.149999999999999" customHeight="1">
      <c r="A1238" s="78"/>
      <c r="B1238" s="78"/>
      <c r="C1238" s="79"/>
      <c r="D1238" s="78"/>
      <c r="E1238" s="80"/>
      <c r="F1238" s="80"/>
      <c r="G1238" s="81"/>
      <c r="H1238" s="81"/>
      <c r="I1238" s="81"/>
      <c r="J1238" s="81"/>
      <c r="K1238" s="81"/>
      <c r="L1238" s="81"/>
      <c r="M1238" s="81"/>
    </row>
    <row r="1239" spans="1:13" ht="19.149999999999999" customHeight="1">
      <c r="A1239" s="78"/>
      <c r="B1239" s="78"/>
      <c r="C1239" s="79"/>
      <c r="D1239" s="78"/>
      <c r="E1239" s="80"/>
      <c r="F1239" s="80"/>
      <c r="G1239" s="81"/>
      <c r="H1239" s="81"/>
      <c r="I1239" s="81"/>
      <c r="J1239" s="81"/>
      <c r="K1239" s="81"/>
      <c r="L1239" s="81"/>
      <c r="M1239" s="81"/>
    </row>
    <row r="1240" spans="1:13" ht="19.149999999999999" customHeight="1">
      <c r="A1240" s="78"/>
      <c r="B1240" s="78"/>
      <c r="C1240" s="79"/>
      <c r="D1240" s="78"/>
      <c r="E1240" s="80"/>
      <c r="F1240" s="80"/>
      <c r="G1240" s="81"/>
      <c r="H1240" s="81"/>
      <c r="I1240" s="81"/>
      <c r="J1240" s="81"/>
      <c r="K1240" s="81"/>
      <c r="L1240" s="81"/>
      <c r="M1240" s="81"/>
    </row>
    <row r="1241" spans="1:13" ht="19.149999999999999" customHeight="1">
      <c r="A1241" s="78"/>
      <c r="B1241" s="78"/>
      <c r="C1241" s="79"/>
      <c r="D1241" s="78"/>
      <c r="E1241" s="80"/>
      <c r="F1241" s="80"/>
      <c r="G1241" s="81"/>
      <c r="H1241" s="81"/>
      <c r="I1241" s="81"/>
      <c r="J1241" s="81"/>
      <c r="K1241" s="81"/>
      <c r="L1241" s="81"/>
      <c r="M1241" s="81"/>
    </row>
    <row r="1242" spans="1:13" ht="19.149999999999999" customHeight="1">
      <c r="A1242" s="78"/>
      <c r="B1242" s="78"/>
      <c r="C1242" s="79"/>
      <c r="D1242" s="78"/>
      <c r="E1242" s="80"/>
      <c r="F1242" s="80"/>
      <c r="G1242" s="81"/>
      <c r="H1242" s="81"/>
      <c r="I1242" s="81"/>
      <c r="J1242" s="81"/>
      <c r="K1242" s="81"/>
      <c r="L1242" s="81"/>
      <c r="M1242" s="81"/>
    </row>
    <row r="1243" spans="1:13" ht="19.149999999999999" customHeight="1">
      <c r="A1243" s="78"/>
      <c r="B1243" s="78"/>
      <c r="C1243" s="79"/>
      <c r="D1243" s="78"/>
      <c r="E1243" s="80"/>
      <c r="F1243" s="80"/>
      <c r="G1243" s="81"/>
      <c r="H1243" s="81"/>
      <c r="I1243" s="81"/>
      <c r="J1243" s="81"/>
      <c r="K1243" s="81"/>
      <c r="L1243" s="81"/>
      <c r="M1243" s="81"/>
    </row>
    <row r="1244" spans="1:13" ht="19.149999999999999" customHeight="1">
      <c r="A1244" s="78"/>
      <c r="B1244" s="78"/>
      <c r="C1244" s="79"/>
      <c r="D1244" s="78"/>
      <c r="E1244" s="80"/>
      <c r="F1244" s="80"/>
      <c r="G1244" s="81"/>
      <c r="H1244" s="81"/>
      <c r="I1244" s="81"/>
      <c r="J1244" s="81"/>
      <c r="K1244" s="81"/>
      <c r="L1244" s="81"/>
      <c r="M1244" s="81"/>
    </row>
    <row r="1245" spans="1:13" ht="19.149999999999999" customHeight="1">
      <c r="A1245" s="78"/>
      <c r="B1245" s="78"/>
      <c r="C1245" s="79"/>
      <c r="D1245" s="78"/>
      <c r="E1245" s="80"/>
      <c r="F1245" s="80"/>
      <c r="G1245" s="81"/>
      <c r="H1245" s="81"/>
      <c r="I1245" s="81"/>
      <c r="J1245" s="81"/>
      <c r="K1245" s="81"/>
      <c r="L1245" s="81"/>
      <c r="M1245" s="81"/>
    </row>
    <row r="1246" spans="1:13" ht="19.149999999999999" customHeight="1">
      <c r="A1246" s="78"/>
      <c r="B1246" s="78"/>
      <c r="C1246" s="79"/>
      <c r="D1246" s="78"/>
      <c r="E1246" s="80"/>
      <c r="F1246" s="80"/>
      <c r="G1246" s="81"/>
      <c r="H1246" s="81"/>
      <c r="I1246" s="81"/>
      <c r="J1246" s="81"/>
      <c r="K1246" s="81"/>
      <c r="L1246" s="81"/>
      <c r="M1246" s="81"/>
    </row>
    <row r="1247" spans="1:13" ht="19.149999999999999" customHeight="1">
      <c r="A1247" s="78"/>
      <c r="B1247" s="78"/>
      <c r="C1247" s="79"/>
      <c r="D1247" s="78"/>
      <c r="E1247" s="80"/>
      <c r="F1247" s="80"/>
      <c r="G1247" s="81"/>
      <c r="H1247" s="81"/>
      <c r="I1247" s="81"/>
      <c r="J1247" s="81"/>
      <c r="K1247" s="81"/>
      <c r="L1247" s="81"/>
      <c r="M1247" s="81"/>
    </row>
    <row r="1248" spans="1:13" ht="19.149999999999999" customHeight="1">
      <c r="A1248" s="78"/>
      <c r="B1248" s="78"/>
      <c r="C1248" s="79"/>
      <c r="D1248" s="78"/>
      <c r="E1248" s="80"/>
      <c r="F1248" s="80"/>
      <c r="G1248" s="81"/>
      <c r="H1248" s="81"/>
      <c r="I1248" s="81"/>
      <c r="J1248" s="81"/>
      <c r="K1248" s="81"/>
      <c r="L1248" s="81"/>
      <c r="M1248" s="81"/>
    </row>
    <row r="1249" spans="1:13" ht="19.149999999999999" customHeight="1">
      <c r="A1249" s="78"/>
      <c r="B1249" s="78"/>
      <c r="C1249" s="79"/>
      <c r="D1249" s="78"/>
      <c r="E1249" s="80"/>
      <c r="F1249" s="80"/>
      <c r="G1249" s="81"/>
      <c r="H1249" s="81"/>
      <c r="I1249" s="81"/>
      <c r="J1249" s="81"/>
      <c r="K1249" s="81"/>
      <c r="L1249" s="81"/>
      <c r="M1249" s="81"/>
    </row>
    <row r="1250" spans="1:13" ht="19.149999999999999" customHeight="1">
      <c r="A1250" s="78"/>
      <c r="B1250" s="78"/>
      <c r="C1250" s="79"/>
      <c r="D1250" s="78"/>
      <c r="E1250" s="80"/>
      <c r="F1250" s="80"/>
      <c r="G1250" s="81"/>
      <c r="H1250" s="81"/>
      <c r="I1250" s="81"/>
      <c r="J1250" s="81"/>
      <c r="K1250" s="81"/>
      <c r="L1250" s="81"/>
      <c r="M1250" s="81"/>
    </row>
    <row r="1251" spans="1:13" ht="19.149999999999999" customHeight="1">
      <c r="A1251" s="78"/>
      <c r="B1251" s="78"/>
      <c r="C1251" s="79"/>
      <c r="D1251" s="78"/>
      <c r="E1251" s="80"/>
      <c r="F1251" s="80"/>
      <c r="G1251" s="81"/>
      <c r="H1251" s="81"/>
      <c r="I1251" s="81"/>
      <c r="J1251" s="81"/>
      <c r="K1251" s="81"/>
      <c r="L1251" s="81"/>
      <c r="M1251" s="81"/>
    </row>
    <row r="1252" spans="1:13" ht="19.149999999999999" customHeight="1">
      <c r="A1252" s="78"/>
      <c r="B1252" s="78"/>
      <c r="C1252" s="79"/>
      <c r="D1252" s="78"/>
      <c r="E1252" s="80"/>
      <c r="F1252" s="80"/>
      <c r="G1252" s="81"/>
      <c r="H1252" s="81"/>
      <c r="I1252" s="81"/>
      <c r="J1252" s="81"/>
      <c r="K1252" s="81"/>
      <c r="L1252" s="81"/>
      <c r="M1252" s="81"/>
    </row>
    <row r="1253" spans="1:13" ht="19.149999999999999" customHeight="1">
      <c r="A1253" s="78"/>
      <c r="B1253" s="78"/>
      <c r="C1253" s="79"/>
      <c r="D1253" s="78"/>
      <c r="E1253" s="80"/>
      <c r="F1253" s="80"/>
      <c r="G1253" s="81"/>
      <c r="H1253" s="81"/>
      <c r="I1253" s="81"/>
      <c r="J1253" s="81"/>
      <c r="K1253" s="81"/>
      <c r="L1253" s="81"/>
      <c r="M1253" s="81"/>
    </row>
    <row r="1254" spans="1:13" ht="19.149999999999999" customHeight="1">
      <c r="A1254" s="78"/>
      <c r="B1254" s="78"/>
      <c r="C1254" s="79"/>
      <c r="D1254" s="78"/>
      <c r="E1254" s="80"/>
      <c r="F1254" s="80"/>
      <c r="G1254" s="81"/>
      <c r="H1254" s="81"/>
      <c r="I1254" s="81"/>
      <c r="J1254" s="81"/>
      <c r="K1254" s="81"/>
      <c r="L1254" s="81"/>
      <c r="M1254" s="81"/>
    </row>
    <row r="1255" spans="1:13" ht="19.149999999999999" customHeight="1">
      <c r="A1255" s="78"/>
      <c r="B1255" s="78"/>
      <c r="C1255" s="79"/>
      <c r="D1255" s="78"/>
      <c r="E1255" s="80"/>
      <c r="F1255" s="80"/>
      <c r="G1255" s="81"/>
      <c r="H1255" s="81"/>
      <c r="I1255" s="81"/>
      <c r="J1255" s="81"/>
      <c r="K1255" s="81"/>
      <c r="L1255" s="81"/>
      <c r="M1255" s="81"/>
    </row>
    <row r="1256" spans="1:13" ht="19.149999999999999" customHeight="1">
      <c r="A1256" s="78"/>
      <c r="B1256" s="78"/>
      <c r="C1256" s="79"/>
      <c r="D1256" s="78"/>
      <c r="E1256" s="80"/>
      <c r="F1256" s="80"/>
      <c r="G1256" s="81"/>
      <c r="H1256" s="81"/>
      <c r="I1256" s="81"/>
      <c r="J1256" s="81"/>
      <c r="K1256" s="81"/>
      <c r="L1256" s="81"/>
      <c r="M1256" s="81"/>
    </row>
    <row r="1257" spans="1:13" ht="19.149999999999999" customHeight="1">
      <c r="A1257" s="78"/>
      <c r="B1257" s="78"/>
      <c r="C1257" s="79"/>
      <c r="D1257" s="78"/>
      <c r="E1257" s="80"/>
      <c r="F1257" s="80"/>
      <c r="G1257" s="81"/>
      <c r="H1257" s="81"/>
      <c r="I1257" s="81"/>
      <c r="J1257" s="81"/>
      <c r="K1257" s="81"/>
      <c r="L1257" s="81"/>
      <c r="M1257" s="81"/>
    </row>
    <row r="1258" spans="1:13" ht="19.149999999999999" customHeight="1">
      <c r="A1258" s="78"/>
      <c r="B1258" s="78"/>
      <c r="C1258" s="79"/>
      <c r="D1258" s="78"/>
      <c r="E1258" s="80"/>
      <c r="F1258" s="80"/>
      <c r="G1258" s="81"/>
      <c r="H1258" s="81"/>
      <c r="I1258" s="81"/>
      <c r="J1258" s="81"/>
      <c r="K1258" s="81"/>
      <c r="L1258" s="81"/>
      <c r="M1258" s="81"/>
    </row>
    <row r="1259" spans="1:13" ht="19.149999999999999" customHeight="1">
      <c r="A1259" s="78"/>
      <c r="B1259" s="78"/>
      <c r="C1259" s="79"/>
      <c r="D1259" s="78"/>
      <c r="E1259" s="80"/>
      <c r="F1259" s="80"/>
      <c r="G1259" s="81"/>
      <c r="H1259" s="81"/>
      <c r="I1259" s="81"/>
      <c r="J1259" s="81"/>
      <c r="K1259" s="81"/>
      <c r="L1259" s="81"/>
      <c r="M1259" s="81"/>
    </row>
    <row r="1260" spans="1:13" ht="19.149999999999999" customHeight="1">
      <c r="A1260" s="78"/>
      <c r="B1260" s="78"/>
      <c r="C1260" s="79"/>
      <c r="D1260" s="78"/>
      <c r="E1260" s="80"/>
      <c r="F1260" s="80"/>
      <c r="G1260" s="81"/>
      <c r="H1260" s="81"/>
      <c r="I1260" s="81"/>
      <c r="J1260" s="81"/>
      <c r="K1260" s="81"/>
      <c r="L1260" s="81"/>
      <c r="M1260" s="81"/>
    </row>
    <row r="1261" spans="1:13" ht="19.149999999999999" customHeight="1">
      <c r="A1261" s="78"/>
      <c r="B1261" s="78"/>
      <c r="C1261" s="79"/>
      <c r="D1261" s="78"/>
      <c r="E1261" s="80"/>
      <c r="F1261" s="80"/>
      <c r="G1261" s="81"/>
      <c r="H1261" s="81"/>
      <c r="I1261" s="81"/>
      <c r="J1261" s="81"/>
      <c r="K1261" s="81"/>
      <c r="L1261" s="81"/>
      <c r="M1261" s="81"/>
    </row>
    <row r="1262" spans="1:13" ht="19.149999999999999" customHeight="1">
      <c r="A1262" s="78"/>
      <c r="B1262" s="78"/>
      <c r="C1262" s="79"/>
      <c r="D1262" s="78"/>
      <c r="E1262" s="80"/>
      <c r="F1262" s="80"/>
      <c r="G1262" s="81"/>
      <c r="H1262" s="81"/>
      <c r="I1262" s="81"/>
      <c r="J1262" s="81"/>
      <c r="K1262" s="81"/>
      <c r="L1262" s="81"/>
      <c r="M1262" s="81"/>
    </row>
    <row r="1263" spans="1:13" ht="19.149999999999999" customHeight="1">
      <c r="A1263" s="78"/>
      <c r="B1263" s="78"/>
      <c r="C1263" s="79"/>
      <c r="D1263" s="78"/>
      <c r="E1263" s="80"/>
      <c r="F1263" s="80"/>
      <c r="G1263" s="81"/>
      <c r="H1263" s="81"/>
      <c r="I1263" s="81"/>
      <c r="J1263" s="81"/>
      <c r="K1263" s="81"/>
      <c r="L1263" s="81"/>
      <c r="M1263" s="81"/>
    </row>
    <row r="1264" spans="1:13" ht="19.149999999999999" customHeight="1">
      <c r="A1264" s="78"/>
      <c r="B1264" s="78"/>
      <c r="C1264" s="79"/>
      <c r="D1264" s="78"/>
      <c r="E1264" s="80"/>
      <c r="F1264" s="80"/>
      <c r="G1264" s="81"/>
      <c r="H1264" s="81"/>
      <c r="I1264" s="81"/>
      <c r="J1264" s="81"/>
      <c r="K1264" s="81"/>
      <c r="L1264" s="81"/>
      <c r="M1264" s="81"/>
    </row>
    <row r="1265" spans="1:13" ht="19.149999999999999" customHeight="1">
      <c r="A1265" s="78"/>
      <c r="B1265" s="78"/>
      <c r="C1265" s="79"/>
      <c r="D1265" s="78"/>
      <c r="E1265" s="80"/>
      <c r="F1265" s="80"/>
      <c r="G1265" s="81"/>
      <c r="H1265" s="81"/>
      <c r="I1265" s="81"/>
      <c r="J1265" s="81"/>
      <c r="K1265" s="81"/>
      <c r="L1265" s="81"/>
      <c r="M1265" s="81"/>
    </row>
    <row r="1266" spans="1:13" ht="19.149999999999999" customHeight="1">
      <c r="A1266" s="78"/>
      <c r="B1266" s="78"/>
      <c r="C1266" s="79"/>
      <c r="D1266" s="78"/>
      <c r="E1266" s="80"/>
      <c r="F1266" s="80"/>
      <c r="G1266" s="81"/>
      <c r="H1266" s="81"/>
      <c r="I1266" s="81"/>
      <c r="J1266" s="81"/>
      <c r="K1266" s="81"/>
      <c r="L1266" s="81"/>
      <c r="M1266" s="81"/>
    </row>
    <row r="1267" spans="1:13" ht="19.149999999999999" customHeight="1">
      <c r="A1267" s="78"/>
      <c r="B1267" s="78"/>
      <c r="C1267" s="79"/>
      <c r="D1267" s="78"/>
      <c r="E1267" s="80"/>
      <c r="F1267" s="80"/>
      <c r="G1267" s="81"/>
      <c r="H1267" s="81"/>
      <c r="I1267" s="81"/>
      <c r="J1267" s="81"/>
      <c r="K1267" s="81"/>
      <c r="L1267" s="81"/>
      <c r="M1267" s="81"/>
    </row>
    <row r="1268" spans="1:13" ht="19.149999999999999" customHeight="1">
      <c r="A1268" s="78"/>
      <c r="B1268" s="78"/>
      <c r="C1268" s="79"/>
      <c r="D1268" s="78"/>
      <c r="E1268" s="80"/>
      <c r="F1268" s="80"/>
      <c r="G1268" s="81"/>
      <c r="H1268" s="81"/>
      <c r="I1268" s="81"/>
      <c r="J1268" s="81"/>
      <c r="K1268" s="81"/>
      <c r="L1268" s="81"/>
      <c r="M1268" s="81"/>
    </row>
    <row r="1269" spans="1:13" ht="19.149999999999999" customHeight="1">
      <c r="A1269" s="78"/>
      <c r="B1269" s="78"/>
      <c r="C1269" s="79"/>
      <c r="D1269" s="78"/>
      <c r="E1269" s="80"/>
      <c r="F1269" s="80"/>
      <c r="G1269" s="81"/>
      <c r="H1269" s="81"/>
      <c r="I1269" s="81"/>
      <c r="J1269" s="81"/>
      <c r="K1269" s="81"/>
      <c r="L1269" s="81"/>
      <c r="M1269" s="81"/>
    </row>
    <row r="1270" spans="1:13" ht="19.149999999999999" customHeight="1">
      <c r="A1270" s="78"/>
      <c r="B1270" s="78"/>
      <c r="C1270" s="79"/>
      <c r="D1270" s="78"/>
      <c r="E1270" s="80"/>
      <c r="F1270" s="80"/>
      <c r="G1270" s="81"/>
      <c r="H1270" s="81"/>
      <c r="I1270" s="81"/>
      <c r="J1270" s="81"/>
      <c r="K1270" s="81"/>
      <c r="L1270" s="81"/>
      <c r="M1270" s="81"/>
    </row>
    <row r="1271" spans="1:13" ht="19.149999999999999" customHeight="1">
      <c r="A1271" s="78"/>
      <c r="B1271" s="78"/>
      <c r="C1271" s="79"/>
      <c r="D1271" s="78"/>
      <c r="E1271" s="80"/>
      <c r="F1271" s="80"/>
      <c r="G1271" s="81"/>
      <c r="H1271" s="81"/>
      <c r="I1271" s="81"/>
      <c r="J1271" s="81"/>
      <c r="K1271" s="81"/>
      <c r="L1271" s="81"/>
      <c r="M1271" s="81"/>
    </row>
    <row r="1272" spans="1:13" ht="19.149999999999999" customHeight="1">
      <c r="A1272" s="78"/>
      <c r="B1272" s="78"/>
      <c r="C1272" s="79"/>
      <c r="D1272" s="78"/>
      <c r="E1272" s="80"/>
      <c r="F1272" s="80"/>
      <c r="G1272" s="81"/>
      <c r="H1272" s="81"/>
      <c r="I1272" s="81"/>
      <c r="J1272" s="81"/>
      <c r="K1272" s="81"/>
      <c r="L1272" s="81"/>
      <c r="M1272" s="81"/>
    </row>
    <row r="1273" spans="1:13" ht="19.149999999999999" customHeight="1">
      <c r="A1273" s="78"/>
      <c r="B1273" s="78"/>
      <c r="C1273" s="79"/>
      <c r="D1273" s="78"/>
      <c r="E1273" s="80"/>
      <c r="F1273" s="80"/>
      <c r="G1273" s="81"/>
      <c r="H1273" s="81"/>
      <c r="I1273" s="81"/>
      <c r="J1273" s="81"/>
      <c r="K1273" s="81"/>
      <c r="L1273" s="81"/>
      <c r="M1273" s="81"/>
    </row>
    <row r="1274" spans="1:13" ht="19.149999999999999" customHeight="1">
      <c r="A1274" s="78"/>
      <c r="B1274" s="78"/>
      <c r="C1274" s="79"/>
      <c r="D1274" s="78"/>
      <c r="E1274" s="80"/>
      <c r="F1274" s="80"/>
      <c r="G1274" s="81"/>
      <c r="H1274" s="81"/>
      <c r="I1274" s="81"/>
      <c r="J1274" s="81"/>
      <c r="K1274" s="81"/>
      <c r="L1274" s="81"/>
      <c r="M1274" s="81"/>
    </row>
    <row r="1275" spans="1:13" ht="19.149999999999999" customHeight="1">
      <c r="A1275" s="78"/>
      <c r="B1275" s="78"/>
      <c r="C1275" s="79"/>
      <c r="D1275" s="78"/>
      <c r="E1275" s="80"/>
      <c r="F1275" s="80"/>
      <c r="G1275" s="81"/>
      <c r="H1275" s="81"/>
      <c r="I1275" s="81"/>
      <c r="J1275" s="81"/>
      <c r="K1275" s="81"/>
      <c r="L1275" s="81"/>
      <c r="M1275" s="81"/>
    </row>
    <row r="1276" spans="1:13" ht="19.149999999999999" customHeight="1">
      <c r="A1276" s="78"/>
      <c r="B1276" s="78"/>
      <c r="C1276" s="79"/>
      <c r="D1276" s="78"/>
      <c r="E1276" s="80"/>
      <c r="F1276" s="80"/>
      <c r="G1276" s="81"/>
      <c r="H1276" s="81"/>
      <c r="I1276" s="81"/>
      <c r="J1276" s="81"/>
      <c r="K1276" s="81"/>
      <c r="L1276" s="81"/>
      <c r="M1276" s="81"/>
    </row>
    <row r="1277" spans="1:13" ht="19.149999999999999" customHeight="1">
      <c r="A1277" s="78"/>
      <c r="B1277" s="78"/>
      <c r="C1277" s="79"/>
      <c r="D1277" s="78"/>
      <c r="E1277" s="80"/>
      <c r="F1277" s="80"/>
      <c r="G1277" s="81"/>
      <c r="H1277" s="81"/>
      <c r="I1277" s="81"/>
      <c r="J1277" s="81"/>
      <c r="K1277" s="81"/>
      <c r="L1277" s="81"/>
      <c r="M1277" s="81"/>
    </row>
    <row r="1278" spans="1:13" ht="19.149999999999999" customHeight="1">
      <c r="A1278" s="78"/>
      <c r="B1278" s="78"/>
      <c r="C1278" s="79"/>
      <c r="D1278" s="78"/>
      <c r="E1278" s="80"/>
      <c r="F1278" s="80"/>
      <c r="G1278" s="81"/>
      <c r="H1278" s="81"/>
      <c r="I1278" s="81"/>
      <c r="J1278" s="81"/>
      <c r="K1278" s="81"/>
      <c r="L1278" s="81"/>
      <c r="M1278" s="81"/>
    </row>
    <row r="1279" spans="1:13" ht="19.149999999999999" customHeight="1">
      <c r="A1279" s="78"/>
      <c r="B1279" s="78"/>
      <c r="C1279" s="79"/>
      <c r="D1279" s="78"/>
      <c r="E1279" s="80"/>
      <c r="F1279" s="80"/>
      <c r="G1279" s="81"/>
      <c r="H1279" s="81"/>
      <c r="I1279" s="81"/>
      <c r="J1279" s="81"/>
      <c r="K1279" s="81"/>
      <c r="L1279" s="81"/>
      <c r="M1279" s="81"/>
    </row>
    <row r="1280" spans="1:13" ht="19.149999999999999" customHeight="1">
      <c r="A1280" s="78"/>
      <c r="B1280" s="78"/>
      <c r="C1280" s="79"/>
      <c r="D1280" s="78"/>
      <c r="E1280" s="80"/>
      <c r="F1280" s="80"/>
      <c r="G1280" s="81"/>
      <c r="H1280" s="81"/>
      <c r="I1280" s="81"/>
      <c r="J1280" s="81"/>
      <c r="K1280" s="81"/>
      <c r="L1280" s="81"/>
      <c r="M1280" s="81"/>
    </row>
    <row r="1281" spans="1:13" ht="19.149999999999999" customHeight="1">
      <c r="A1281" s="78"/>
      <c r="B1281" s="78"/>
      <c r="C1281" s="79"/>
      <c r="D1281" s="78"/>
      <c r="E1281" s="80"/>
      <c r="F1281" s="80"/>
      <c r="G1281" s="81"/>
      <c r="H1281" s="81"/>
      <c r="I1281" s="81"/>
      <c r="J1281" s="81"/>
      <c r="K1281" s="81"/>
      <c r="L1281" s="81"/>
      <c r="M1281" s="81"/>
    </row>
    <row r="1282" spans="1:13" ht="19.149999999999999" customHeight="1">
      <c r="A1282" s="78"/>
      <c r="B1282" s="78"/>
      <c r="C1282" s="79"/>
      <c r="D1282" s="78"/>
      <c r="E1282" s="80"/>
      <c r="F1282" s="80"/>
      <c r="G1282" s="81"/>
      <c r="H1282" s="81"/>
      <c r="I1282" s="81"/>
      <c r="J1282" s="81"/>
      <c r="K1282" s="81"/>
      <c r="L1282" s="81"/>
      <c r="M1282" s="81"/>
    </row>
    <row r="1283" spans="1:13" ht="19.149999999999999" customHeight="1">
      <c r="A1283" s="78"/>
      <c r="B1283" s="78"/>
      <c r="C1283" s="79"/>
      <c r="D1283" s="78"/>
      <c r="E1283" s="80"/>
      <c r="F1283" s="80"/>
      <c r="G1283" s="81"/>
      <c r="H1283" s="81"/>
      <c r="I1283" s="81"/>
      <c r="J1283" s="81"/>
      <c r="K1283" s="81"/>
      <c r="L1283" s="81"/>
      <c r="M1283" s="81"/>
    </row>
    <row r="1284" spans="1:13" ht="19.149999999999999" customHeight="1">
      <c r="A1284" s="78"/>
      <c r="B1284" s="78"/>
      <c r="C1284" s="79"/>
      <c r="D1284" s="78"/>
      <c r="E1284" s="80"/>
      <c r="F1284" s="80"/>
      <c r="G1284" s="81"/>
      <c r="H1284" s="81"/>
      <c r="I1284" s="81"/>
      <c r="J1284" s="81"/>
      <c r="K1284" s="81"/>
      <c r="L1284" s="81"/>
      <c r="M1284" s="81"/>
    </row>
    <row r="1285" spans="1:13" ht="19.149999999999999" customHeight="1">
      <c r="A1285" s="78"/>
      <c r="B1285" s="78"/>
      <c r="C1285" s="79"/>
      <c r="D1285" s="78"/>
      <c r="E1285" s="80"/>
      <c r="F1285" s="80"/>
      <c r="G1285" s="81"/>
      <c r="H1285" s="81"/>
      <c r="I1285" s="81"/>
      <c r="J1285" s="81"/>
      <c r="K1285" s="81"/>
      <c r="L1285" s="81"/>
      <c r="M1285" s="81"/>
    </row>
    <row r="1286" spans="1:13" ht="19.149999999999999" customHeight="1">
      <c r="A1286" s="78"/>
      <c r="B1286" s="78"/>
      <c r="C1286" s="79"/>
      <c r="D1286" s="78"/>
      <c r="E1286" s="80"/>
      <c r="F1286" s="80"/>
      <c r="G1286" s="81"/>
      <c r="H1286" s="81"/>
      <c r="I1286" s="81"/>
      <c r="J1286" s="81"/>
      <c r="K1286" s="81"/>
      <c r="L1286" s="81"/>
      <c r="M1286" s="81"/>
    </row>
    <row r="1287" spans="1:13" ht="19.149999999999999" customHeight="1">
      <c r="A1287" s="78"/>
      <c r="B1287" s="78"/>
      <c r="C1287" s="79"/>
      <c r="D1287" s="78"/>
      <c r="E1287" s="80"/>
      <c r="F1287" s="80"/>
      <c r="G1287" s="81"/>
      <c r="H1287" s="81"/>
      <c r="I1287" s="81"/>
      <c r="J1287" s="81"/>
      <c r="K1287" s="81"/>
      <c r="L1287" s="81"/>
      <c r="M1287" s="81"/>
    </row>
    <row r="1288" spans="1:13" ht="19.149999999999999" customHeight="1">
      <c r="A1288" s="78"/>
      <c r="B1288" s="78"/>
      <c r="C1288" s="79"/>
      <c r="D1288" s="78"/>
      <c r="E1288" s="80"/>
      <c r="F1288" s="80"/>
      <c r="G1288" s="81"/>
      <c r="H1288" s="81"/>
      <c r="I1288" s="81"/>
      <c r="J1288" s="81"/>
      <c r="K1288" s="81"/>
      <c r="L1288" s="81"/>
      <c r="M1288" s="81"/>
    </row>
    <row r="1289" spans="1:13" ht="19.149999999999999" customHeight="1">
      <c r="A1289" s="78"/>
      <c r="B1289" s="78"/>
      <c r="C1289" s="79"/>
      <c r="D1289" s="78"/>
      <c r="E1289" s="80"/>
      <c r="F1289" s="80"/>
      <c r="G1289" s="81"/>
      <c r="H1289" s="81"/>
      <c r="I1289" s="81"/>
      <c r="J1289" s="81"/>
      <c r="K1289" s="81"/>
      <c r="L1289" s="81"/>
      <c r="M1289" s="81"/>
    </row>
    <row r="1290" spans="1:13" ht="19.149999999999999" customHeight="1">
      <c r="A1290" s="78"/>
      <c r="B1290" s="78"/>
      <c r="C1290" s="79"/>
      <c r="D1290" s="78"/>
      <c r="E1290" s="80"/>
      <c r="F1290" s="80"/>
      <c r="G1290" s="81"/>
      <c r="H1290" s="81"/>
      <c r="I1290" s="81"/>
      <c r="J1290" s="81"/>
      <c r="K1290" s="81"/>
      <c r="L1290" s="81"/>
      <c r="M1290" s="81"/>
    </row>
    <row r="1291" spans="1:13" ht="19.149999999999999" customHeight="1">
      <c r="A1291" s="78"/>
      <c r="B1291" s="78"/>
      <c r="C1291" s="79"/>
      <c r="D1291" s="78"/>
      <c r="E1291" s="80"/>
      <c r="F1291" s="80"/>
      <c r="G1291" s="81"/>
      <c r="H1291" s="81"/>
      <c r="I1291" s="81"/>
      <c r="J1291" s="81"/>
      <c r="K1291" s="81"/>
      <c r="L1291" s="81"/>
      <c r="M1291" s="81"/>
    </row>
    <row r="1292" spans="1:13" ht="19.149999999999999" customHeight="1">
      <c r="A1292" s="78"/>
      <c r="B1292" s="78"/>
      <c r="C1292" s="79"/>
      <c r="D1292" s="78"/>
      <c r="E1292" s="80"/>
      <c r="F1292" s="80"/>
      <c r="G1292" s="81"/>
      <c r="H1292" s="81"/>
      <c r="I1292" s="81"/>
      <c r="J1292" s="81"/>
      <c r="K1292" s="81"/>
      <c r="L1292" s="81"/>
      <c r="M1292" s="81"/>
    </row>
    <row r="1293" spans="1:13" ht="19.149999999999999" customHeight="1">
      <c r="A1293" s="78"/>
      <c r="B1293" s="78"/>
      <c r="C1293" s="79"/>
      <c r="D1293" s="78"/>
      <c r="E1293" s="80"/>
      <c r="F1293" s="80"/>
      <c r="G1293" s="81"/>
      <c r="H1293" s="81"/>
      <c r="I1293" s="81"/>
      <c r="J1293" s="81"/>
      <c r="K1293" s="81"/>
      <c r="L1293" s="81"/>
      <c r="M1293" s="81"/>
    </row>
    <row r="1294" spans="1:13" ht="19.149999999999999" customHeight="1">
      <c r="A1294" s="78"/>
      <c r="B1294" s="78"/>
      <c r="C1294" s="79"/>
      <c r="D1294" s="78"/>
      <c r="E1294" s="80"/>
      <c r="F1294" s="80"/>
      <c r="G1294" s="81"/>
      <c r="H1294" s="81"/>
      <c r="I1294" s="81"/>
      <c r="J1294" s="81"/>
      <c r="K1294" s="81"/>
      <c r="L1294" s="81"/>
      <c r="M1294" s="81"/>
    </row>
    <row r="1295" spans="1:13" ht="19.149999999999999" customHeight="1">
      <c r="A1295" s="78"/>
      <c r="B1295" s="78"/>
      <c r="C1295" s="79"/>
      <c r="D1295" s="78"/>
      <c r="E1295" s="80"/>
      <c r="F1295" s="80"/>
      <c r="G1295" s="81"/>
      <c r="H1295" s="81"/>
      <c r="I1295" s="81"/>
      <c r="J1295" s="81"/>
      <c r="K1295" s="81"/>
      <c r="L1295" s="81"/>
      <c r="M1295" s="81"/>
    </row>
    <row r="1296" spans="1:13" ht="19.149999999999999" customHeight="1">
      <c r="A1296" s="78"/>
      <c r="B1296" s="78"/>
      <c r="C1296" s="79"/>
      <c r="D1296" s="78"/>
      <c r="E1296" s="80"/>
      <c r="F1296" s="80"/>
      <c r="G1296" s="81"/>
      <c r="H1296" s="81"/>
      <c r="I1296" s="81"/>
      <c r="J1296" s="81"/>
      <c r="K1296" s="81"/>
      <c r="L1296" s="81"/>
      <c r="M1296" s="81"/>
    </row>
    <row r="1297" spans="1:13" ht="19.149999999999999" customHeight="1">
      <c r="A1297" s="78"/>
      <c r="B1297" s="78"/>
      <c r="C1297" s="79"/>
      <c r="D1297" s="78"/>
      <c r="E1297" s="80"/>
      <c r="F1297" s="80"/>
      <c r="G1297" s="81"/>
      <c r="H1297" s="81"/>
      <c r="I1297" s="81"/>
      <c r="J1297" s="81"/>
      <c r="K1297" s="81"/>
      <c r="L1297" s="81"/>
      <c r="M1297" s="81"/>
    </row>
    <row r="1298" spans="1:13" ht="19.149999999999999" customHeight="1">
      <c r="A1298" s="78"/>
      <c r="B1298" s="78"/>
      <c r="C1298" s="79"/>
      <c r="D1298" s="78"/>
      <c r="E1298" s="80"/>
      <c r="F1298" s="80"/>
      <c r="G1298" s="81"/>
      <c r="H1298" s="81"/>
      <c r="I1298" s="81"/>
      <c r="J1298" s="81"/>
      <c r="K1298" s="81"/>
      <c r="L1298" s="81"/>
      <c r="M1298" s="81"/>
    </row>
    <row r="1299" spans="1:13" ht="19.149999999999999" customHeight="1">
      <c r="A1299" s="78"/>
      <c r="B1299" s="78"/>
      <c r="C1299" s="79"/>
      <c r="D1299" s="78"/>
      <c r="E1299" s="80"/>
      <c r="F1299" s="80"/>
      <c r="G1299" s="81"/>
      <c r="H1299" s="81"/>
      <c r="I1299" s="81"/>
      <c r="J1299" s="81"/>
      <c r="K1299" s="81"/>
      <c r="L1299" s="81"/>
      <c r="M1299" s="81"/>
    </row>
    <row r="1300" spans="1:13" ht="19.149999999999999" customHeight="1">
      <c r="A1300" s="78"/>
      <c r="B1300" s="78"/>
      <c r="C1300" s="79"/>
      <c r="D1300" s="78"/>
      <c r="E1300" s="80"/>
      <c r="F1300" s="80"/>
      <c r="G1300" s="81"/>
      <c r="H1300" s="81"/>
      <c r="I1300" s="81"/>
      <c r="J1300" s="81"/>
      <c r="K1300" s="81"/>
      <c r="L1300" s="81"/>
      <c r="M1300" s="81"/>
    </row>
    <row r="1301" spans="1:13" ht="19.149999999999999" customHeight="1">
      <c r="A1301" s="78"/>
      <c r="B1301" s="78"/>
      <c r="C1301" s="79"/>
      <c r="D1301" s="78"/>
      <c r="E1301" s="80"/>
      <c r="F1301" s="80"/>
      <c r="G1301" s="81"/>
      <c r="H1301" s="81"/>
      <c r="I1301" s="81"/>
      <c r="J1301" s="81"/>
      <c r="K1301" s="81"/>
      <c r="L1301" s="81"/>
      <c r="M1301" s="81"/>
    </row>
    <row r="1302" spans="1:13" ht="19.149999999999999" customHeight="1">
      <c r="A1302" s="78"/>
      <c r="B1302" s="78"/>
      <c r="C1302" s="79"/>
      <c r="D1302" s="78"/>
      <c r="E1302" s="80"/>
      <c r="F1302" s="80"/>
      <c r="G1302" s="81"/>
      <c r="H1302" s="81"/>
      <c r="I1302" s="81"/>
      <c r="J1302" s="81"/>
      <c r="K1302" s="81"/>
      <c r="L1302" s="81"/>
      <c r="M1302" s="81"/>
    </row>
    <row r="1303" spans="1:13" ht="19.149999999999999" customHeight="1">
      <c r="A1303" s="78"/>
      <c r="B1303" s="78"/>
      <c r="C1303" s="79"/>
      <c r="D1303" s="78"/>
      <c r="E1303" s="80"/>
      <c r="F1303" s="80"/>
      <c r="G1303" s="81"/>
      <c r="H1303" s="81"/>
      <c r="I1303" s="81"/>
      <c r="J1303" s="81"/>
      <c r="K1303" s="81"/>
      <c r="L1303" s="81"/>
      <c r="M1303" s="81"/>
    </row>
    <row r="1304" spans="1:13" ht="19.149999999999999" customHeight="1">
      <c r="A1304" s="78"/>
      <c r="B1304" s="78"/>
      <c r="C1304" s="79"/>
      <c r="D1304" s="78"/>
      <c r="E1304" s="80"/>
      <c r="F1304" s="80"/>
      <c r="G1304" s="81"/>
      <c r="H1304" s="81"/>
      <c r="I1304" s="81"/>
      <c r="J1304" s="81"/>
      <c r="K1304" s="81"/>
      <c r="L1304" s="81"/>
      <c r="M1304" s="81"/>
    </row>
    <row r="1305" spans="1:13" ht="19.149999999999999" customHeight="1">
      <c r="A1305" s="78"/>
      <c r="B1305" s="78"/>
      <c r="C1305" s="79"/>
      <c r="D1305" s="78"/>
      <c r="E1305" s="80"/>
      <c r="F1305" s="80"/>
      <c r="G1305" s="81"/>
      <c r="H1305" s="81"/>
      <c r="I1305" s="81"/>
      <c r="J1305" s="81"/>
      <c r="K1305" s="81"/>
      <c r="L1305" s="81"/>
      <c r="M1305" s="81"/>
    </row>
    <row r="1306" spans="1:13" ht="19.149999999999999" customHeight="1">
      <c r="A1306" s="78"/>
      <c r="B1306" s="78"/>
      <c r="C1306" s="79"/>
      <c r="D1306" s="78"/>
      <c r="E1306" s="80"/>
      <c r="F1306" s="80"/>
      <c r="G1306" s="81"/>
      <c r="H1306" s="81"/>
      <c r="I1306" s="81"/>
      <c r="J1306" s="81"/>
      <c r="K1306" s="81"/>
      <c r="L1306" s="81"/>
      <c r="M1306" s="81"/>
    </row>
    <row r="1307" spans="1:13" ht="19.149999999999999" customHeight="1">
      <c r="A1307" s="78"/>
      <c r="B1307" s="78"/>
      <c r="C1307" s="79"/>
      <c r="D1307" s="78"/>
      <c r="E1307" s="80"/>
      <c r="F1307" s="80"/>
      <c r="G1307" s="81"/>
      <c r="H1307" s="81"/>
      <c r="I1307" s="81"/>
      <c r="J1307" s="81"/>
      <c r="K1307" s="81"/>
      <c r="L1307" s="81"/>
      <c r="M1307" s="81"/>
    </row>
    <row r="1308" spans="1:13" ht="19.149999999999999" customHeight="1">
      <c r="A1308" s="78"/>
      <c r="B1308" s="78"/>
      <c r="C1308" s="79"/>
      <c r="D1308" s="78"/>
      <c r="E1308" s="80"/>
      <c r="F1308" s="80"/>
      <c r="G1308" s="81"/>
      <c r="H1308" s="81"/>
      <c r="I1308" s="81"/>
      <c r="J1308" s="81"/>
      <c r="K1308" s="81"/>
      <c r="L1308" s="81"/>
      <c r="M1308" s="81"/>
    </row>
    <row r="1309" spans="1:13" ht="19.149999999999999" customHeight="1">
      <c r="A1309" s="78"/>
      <c r="B1309" s="78"/>
      <c r="C1309" s="79"/>
      <c r="D1309" s="78"/>
      <c r="E1309" s="80"/>
      <c r="F1309" s="80"/>
      <c r="G1309" s="81"/>
      <c r="H1309" s="81"/>
      <c r="I1309" s="81"/>
      <c r="J1309" s="81"/>
      <c r="K1309" s="81"/>
      <c r="L1309" s="81"/>
      <c r="M1309" s="81"/>
    </row>
    <row r="1310" spans="1:13" ht="19.149999999999999" customHeight="1">
      <c r="A1310" s="78"/>
      <c r="B1310" s="78"/>
      <c r="C1310" s="79"/>
      <c r="D1310" s="78"/>
      <c r="E1310" s="80"/>
      <c r="F1310" s="80"/>
      <c r="G1310" s="81"/>
      <c r="H1310" s="81"/>
      <c r="I1310" s="81"/>
      <c r="J1310" s="81"/>
      <c r="K1310" s="81"/>
      <c r="L1310" s="81"/>
      <c r="M1310" s="81"/>
    </row>
    <row r="1311" spans="1:13" ht="19.149999999999999" customHeight="1">
      <c r="A1311" s="78"/>
      <c r="B1311" s="78"/>
      <c r="C1311" s="79"/>
      <c r="D1311" s="78"/>
      <c r="E1311" s="80"/>
      <c r="F1311" s="80"/>
      <c r="G1311" s="81"/>
      <c r="H1311" s="81"/>
      <c r="I1311" s="81"/>
      <c r="J1311" s="81"/>
      <c r="K1311" s="81"/>
      <c r="L1311" s="81"/>
      <c r="M1311" s="81"/>
    </row>
    <row r="1312" spans="1:13" ht="19.149999999999999" customHeight="1">
      <c r="A1312" s="78"/>
      <c r="B1312" s="78"/>
      <c r="C1312" s="79"/>
      <c r="D1312" s="78"/>
      <c r="E1312" s="80"/>
      <c r="F1312" s="80"/>
      <c r="G1312" s="81"/>
      <c r="H1312" s="81"/>
      <c r="I1312" s="81"/>
      <c r="J1312" s="81"/>
      <c r="K1312" s="81"/>
      <c r="L1312" s="81"/>
      <c r="M1312" s="81"/>
    </row>
    <row r="1313" spans="1:13" ht="19.149999999999999" customHeight="1">
      <c r="A1313" s="78"/>
      <c r="B1313" s="78"/>
      <c r="C1313" s="79"/>
      <c r="D1313" s="78"/>
      <c r="E1313" s="80"/>
      <c r="F1313" s="80"/>
      <c r="G1313" s="81"/>
      <c r="H1313" s="81"/>
      <c r="I1313" s="81"/>
      <c r="J1313" s="81"/>
      <c r="K1313" s="81"/>
      <c r="L1313" s="81"/>
      <c r="M1313" s="81"/>
    </row>
    <row r="1314" spans="1:13" ht="19.149999999999999" customHeight="1">
      <c r="A1314" s="78"/>
      <c r="B1314" s="78"/>
      <c r="C1314" s="79"/>
      <c r="D1314" s="78"/>
      <c r="E1314" s="80"/>
      <c r="F1314" s="80"/>
      <c r="G1314" s="81"/>
      <c r="H1314" s="81"/>
      <c r="I1314" s="81"/>
      <c r="J1314" s="81"/>
      <c r="K1314" s="81"/>
      <c r="L1314" s="81"/>
      <c r="M1314" s="81"/>
    </row>
    <row r="1315" spans="1:13" ht="19.149999999999999" customHeight="1">
      <c r="A1315" s="78"/>
      <c r="B1315" s="78"/>
      <c r="C1315" s="79"/>
      <c r="D1315" s="78"/>
      <c r="E1315" s="80"/>
      <c r="F1315" s="80"/>
      <c r="G1315" s="81"/>
      <c r="H1315" s="81"/>
      <c r="I1315" s="81"/>
      <c r="J1315" s="81"/>
      <c r="K1315" s="81"/>
      <c r="L1315" s="81"/>
      <c r="M1315" s="81"/>
    </row>
    <row r="1316" spans="1:13" ht="19.149999999999999" customHeight="1">
      <c r="A1316" s="78"/>
      <c r="B1316" s="78"/>
      <c r="C1316" s="79"/>
      <c r="D1316" s="78"/>
      <c r="E1316" s="80"/>
      <c r="F1316" s="80"/>
      <c r="G1316" s="81"/>
      <c r="H1316" s="81"/>
      <c r="I1316" s="81"/>
      <c r="J1316" s="81"/>
      <c r="K1316" s="81"/>
      <c r="L1316" s="81"/>
      <c r="M1316" s="81"/>
    </row>
    <row r="1317" spans="1:13" ht="19.149999999999999" customHeight="1">
      <c r="A1317" s="78"/>
      <c r="B1317" s="78"/>
      <c r="C1317" s="79"/>
      <c r="D1317" s="78"/>
      <c r="E1317" s="80"/>
      <c r="F1317" s="80"/>
      <c r="G1317" s="81"/>
      <c r="H1317" s="81"/>
      <c r="I1317" s="81"/>
      <c r="J1317" s="81"/>
      <c r="K1317" s="81"/>
      <c r="L1317" s="81"/>
      <c r="M1317" s="81"/>
    </row>
    <row r="1318" spans="1:13" ht="19.149999999999999" customHeight="1">
      <c r="A1318" s="78"/>
      <c r="B1318" s="78"/>
      <c r="C1318" s="79"/>
      <c r="D1318" s="78"/>
      <c r="E1318" s="80"/>
      <c r="F1318" s="80"/>
      <c r="G1318" s="81"/>
      <c r="H1318" s="81"/>
      <c r="I1318" s="81"/>
      <c r="J1318" s="81"/>
      <c r="K1318" s="81"/>
      <c r="L1318" s="81"/>
      <c r="M1318" s="81"/>
    </row>
    <row r="1319" spans="1:13" ht="19.149999999999999" customHeight="1">
      <c r="A1319" s="78"/>
      <c r="B1319" s="78"/>
      <c r="C1319" s="79"/>
      <c r="D1319" s="78"/>
      <c r="E1319" s="80"/>
      <c r="F1319" s="80"/>
      <c r="G1319" s="81"/>
      <c r="H1319" s="81"/>
      <c r="I1319" s="81"/>
      <c r="J1319" s="81"/>
      <c r="K1319" s="81"/>
      <c r="L1319" s="81"/>
      <c r="M1319" s="81"/>
    </row>
    <row r="1320" spans="1:13" ht="19.149999999999999" customHeight="1">
      <c r="A1320" s="78"/>
      <c r="B1320" s="78"/>
      <c r="C1320" s="79"/>
      <c r="D1320" s="78"/>
      <c r="E1320" s="80"/>
      <c r="F1320" s="80"/>
      <c r="G1320" s="81"/>
      <c r="H1320" s="81"/>
      <c r="I1320" s="81"/>
      <c r="J1320" s="81"/>
      <c r="K1320" s="81"/>
      <c r="L1320" s="81"/>
      <c r="M1320" s="81"/>
    </row>
    <row r="1321" spans="1:13" ht="19.149999999999999" customHeight="1">
      <c r="A1321" s="78"/>
      <c r="B1321" s="78"/>
      <c r="C1321" s="79"/>
      <c r="D1321" s="78"/>
      <c r="E1321" s="80"/>
      <c r="F1321" s="80"/>
      <c r="G1321" s="81"/>
      <c r="H1321" s="81"/>
      <c r="I1321" s="81"/>
      <c r="J1321" s="81"/>
      <c r="K1321" s="81"/>
      <c r="L1321" s="81"/>
      <c r="M1321" s="81"/>
    </row>
    <row r="1322" spans="1:13" ht="19.149999999999999" customHeight="1">
      <c r="A1322" s="78"/>
      <c r="B1322" s="78"/>
      <c r="C1322" s="79"/>
      <c r="D1322" s="78"/>
      <c r="E1322" s="80"/>
      <c r="F1322" s="80"/>
      <c r="G1322" s="81"/>
      <c r="H1322" s="81"/>
      <c r="I1322" s="81"/>
      <c r="J1322" s="81"/>
      <c r="K1322" s="81"/>
      <c r="L1322" s="81"/>
      <c r="M1322" s="81"/>
    </row>
    <row r="1323" spans="1:13" ht="19.149999999999999" customHeight="1">
      <c r="A1323" s="78"/>
      <c r="B1323" s="78"/>
      <c r="C1323" s="79"/>
      <c r="D1323" s="78"/>
      <c r="E1323" s="80"/>
      <c r="F1323" s="80"/>
      <c r="G1323" s="81"/>
      <c r="H1323" s="81"/>
      <c r="I1323" s="81"/>
      <c r="J1323" s="81"/>
      <c r="K1323" s="81"/>
      <c r="L1323" s="81"/>
      <c r="M1323" s="81"/>
    </row>
    <row r="1324" spans="1:13" ht="19.149999999999999" customHeight="1">
      <c r="A1324" s="78"/>
      <c r="B1324" s="78"/>
      <c r="C1324" s="79"/>
      <c r="D1324" s="78"/>
      <c r="E1324" s="80"/>
      <c r="F1324" s="80"/>
      <c r="G1324" s="81"/>
      <c r="H1324" s="81"/>
      <c r="I1324" s="81"/>
      <c r="J1324" s="81"/>
      <c r="K1324" s="81"/>
      <c r="L1324" s="81"/>
      <c r="M1324" s="81"/>
    </row>
    <row r="1325" spans="1:13" ht="19.149999999999999" customHeight="1">
      <c r="A1325" s="78"/>
      <c r="B1325" s="78"/>
      <c r="C1325" s="79"/>
      <c r="D1325" s="78"/>
      <c r="E1325" s="80"/>
      <c r="F1325" s="80"/>
      <c r="G1325" s="81"/>
      <c r="H1325" s="81"/>
      <c r="I1325" s="81"/>
      <c r="J1325" s="81"/>
      <c r="K1325" s="81"/>
      <c r="L1325" s="81"/>
      <c r="M1325" s="81"/>
    </row>
    <row r="1326" spans="1:13" ht="19.149999999999999" customHeight="1">
      <c r="A1326" s="78"/>
      <c r="B1326" s="78"/>
      <c r="C1326" s="79"/>
      <c r="D1326" s="78"/>
      <c r="E1326" s="80"/>
      <c r="F1326" s="80"/>
      <c r="G1326" s="81"/>
      <c r="H1326" s="81"/>
      <c r="I1326" s="81"/>
      <c r="J1326" s="81"/>
      <c r="K1326" s="81"/>
      <c r="L1326" s="81"/>
      <c r="M1326" s="81"/>
    </row>
    <row r="1327" spans="1:13" ht="19.149999999999999" customHeight="1">
      <c r="A1327" s="78"/>
      <c r="B1327" s="78"/>
      <c r="C1327" s="79"/>
      <c r="D1327" s="78"/>
      <c r="E1327" s="80"/>
      <c r="F1327" s="80"/>
      <c r="G1327" s="81"/>
      <c r="H1327" s="81"/>
      <c r="I1327" s="81"/>
      <c r="J1327" s="81"/>
      <c r="K1327" s="81"/>
      <c r="L1327" s="81"/>
      <c r="M1327" s="81"/>
    </row>
    <row r="1328" spans="1:13" ht="19.149999999999999" customHeight="1">
      <c r="A1328" s="78"/>
      <c r="B1328" s="78"/>
      <c r="C1328" s="79"/>
      <c r="D1328" s="78"/>
      <c r="E1328" s="80"/>
      <c r="F1328" s="80"/>
      <c r="G1328" s="81"/>
      <c r="H1328" s="81"/>
      <c r="I1328" s="81"/>
      <c r="J1328" s="81"/>
      <c r="K1328" s="81"/>
      <c r="L1328" s="81"/>
      <c r="M1328" s="81"/>
    </row>
    <row r="1329" spans="1:13" ht="19.149999999999999" customHeight="1">
      <c r="A1329" s="78"/>
      <c r="B1329" s="78"/>
      <c r="C1329" s="79"/>
      <c r="D1329" s="78"/>
      <c r="E1329" s="80"/>
      <c r="F1329" s="80"/>
      <c r="G1329" s="81"/>
      <c r="H1329" s="81"/>
      <c r="I1329" s="81"/>
      <c r="J1329" s="81"/>
      <c r="K1329" s="81"/>
      <c r="L1329" s="81"/>
      <c r="M1329" s="81"/>
    </row>
    <row r="1330" spans="1:13" ht="19.149999999999999" customHeight="1">
      <c r="A1330" s="78"/>
      <c r="B1330" s="78"/>
      <c r="C1330" s="79"/>
      <c r="D1330" s="78"/>
      <c r="E1330" s="80"/>
      <c r="F1330" s="80"/>
      <c r="G1330" s="81"/>
      <c r="H1330" s="81"/>
      <c r="I1330" s="81"/>
      <c r="J1330" s="81"/>
      <c r="K1330" s="81"/>
      <c r="L1330" s="81"/>
      <c r="M1330" s="81"/>
    </row>
    <row r="1331" spans="1:13" ht="19.149999999999999" customHeight="1">
      <c r="A1331" s="78"/>
      <c r="B1331" s="78"/>
      <c r="C1331" s="79"/>
      <c r="D1331" s="78"/>
      <c r="E1331" s="80"/>
      <c r="F1331" s="80"/>
      <c r="G1331" s="81"/>
      <c r="H1331" s="81"/>
      <c r="I1331" s="81"/>
      <c r="J1331" s="81"/>
      <c r="K1331" s="81"/>
      <c r="L1331" s="81"/>
      <c r="M1331" s="81"/>
    </row>
    <row r="1332" spans="1:13" ht="19.149999999999999" customHeight="1">
      <c r="A1332" s="78"/>
      <c r="B1332" s="78"/>
      <c r="C1332" s="79"/>
      <c r="D1332" s="78"/>
      <c r="E1332" s="80"/>
      <c r="F1332" s="80"/>
      <c r="G1332" s="81"/>
      <c r="H1332" s="81"/>
      <c r="I1332" s="81"/>
      <c r="J1332" s="81"/>
      <c r="K1332" s="81"/>
      <c r="L1332" s="81"/>
      <c r="M1332" s="81"/>
    </row>
    <row r="1333" spans="1:13" ht="19.149999999999999" customHeight="1">
      <c r="A1333" s="78"/>
      <c r="B1333" s="78"/>
      <c r="C1333" s="79"/>
      <c r="D1333" s="78"/>
      <c r="E1333" s="80"/>
      <c r="F1333" s="80"/>
      <c r="G1333" s="81"/>
      <c r="H1333" s="81"/>
      <c r="I1333" s="81"/>
      <c r="J1333" s="81"/>
      <c r="K1333" s="81"/>
      <c r="L1333" s="81"/>
      <c r="M1333" s="81"/>
    </row>
    <row r="1334" spans="1:13" ht="19.149999999999999" customHeight="1">
      <c r="A1334" s="78"/>
      <c r="B1334" s="78"/>
      <c r="C1334" s="79"/>
      <c r="D1334" s="78"/>
      <c r="E1334" s="80"/>
      <c r="F1334" s="80"/>
      <c r="G1334" s="81"/>
      <c r="H1334" s="81"/>
      <c r="I1334" s="81"/>
      <c r="J1334" s="81"/>
      <c r="K1334" s="81"/>
      <c r="L1334" s="81"/>
      <c r="M1334" s="81"/>
    </row>
    <row r="1335" spans="1:13" ht="19.149999999999999" customHeight="1">
      <c r="A1335" s="78"/>
      <c r="B1335" s="78"/>
      <c r="C1335" s="79"/>
      <c r="D1335" s="78"/>
      <c r="E1335" s="80"/>
      <c r="F1335" s="80"/>
      <c r="G1335" s="81"/>
      <c r="H1335" s="81"/>
      <c r="I1335" s="81"/>
      <c r="J1335" s="81"/>
      <c r="K1335" s="81"/>
      <c r="L1335" s="81"/>
      <c r="M1335" s="81"/>
    </row>
    <row r="1336" spans="1:13" ht="19.149999999999999" customHeight="1">
      <c r="A1336" s="78"/>
      <c r="B1336" s="78"/>
      <c r="C1336" s="79"/>
      <c r="D1336" s="78"/>
      <c r="E1336" s="80"/>
      <c r="F1336" s="80"/>
      <c r="G1336" s="81"/>
      <c r="H1336" s="81"/>
      <c r="I1336" s="81"/>
      <c r="J1336" s="81"/>
      <c r="K1336" s="81"/>
      <c r="L1336" s="81"/>
      <c r="M1336" s="81"/>
    </row>
    <row r="1337" spans="1:13" ht="19.149999999999999" customHeight="1">
      <c r="A1337" s="78"/>
      <c r="B1337" s="78"/>
      <c r="C1337" s="79"/>
      <c r="D1337" s="78"/>
      <c r="E1337" s="80"/>
      <c r="F1337" s="80"/>
      <c r="G1337" s="81"/>
      <c r="H1337" s="81"/>
      <c r="I1337" s="81"/>
      <c r="J1337" s="81"/>
      <c r="K1337" s="81"/>
      <c r="L1337" s="81"/>
      <c r="M1337" s="81"/>
    </row>
    <row r="1338" spans="1:13" ht="19.149999999999999" customHeight="1">
      <c r="A1338" s="78"/>
      <c r="B1338" s="78"/>
      <c r="C1338" s="79"/>
      <c r="D1338" s="78"/>
      <c r="E1338" s="80"/>
      <c r="F1338" s="80"/>
      <c r="G1338" s="81"/>
      <c r="H1338" s="81"/>
      <c r="I1338" s="81"/>
      <c r="J1338" s="81"/>
      <c r="K1338" s="81"/>
      <c r="L1338" s="81"/>
      <c r="M1338" s="81"/>
    </row>
    <row r="1339" spans="1:13" ht="19.149999999999999" customHeight="1">
      <c r="A1339" s="78"/>
      <c r="B1339" s="78"/>
      <c r="C1339" s="79"/>
      <c r="D1339" s="78"/>
      <c r="E1339" s="80"/>
      <c r="F1339" s="80"/>
      <c r="G1339" s="81"/>
      <c r="H1339" s="81"/>
      <c r="I1339" s="81"/>
      <c r="J1339" s="81"/>
      <c r="K1339" s="81"/>
      <c r="L1339" s="81"/>
      <c r="M1339" s="81"/>
    </row>
    <row r="1340" spans="1:13" ht="19.149999999999999" customHeight="1">
      <c r="A1340" s="78"/>
      <c r="B1340" s="78"/>
      <c r="C1340" s="79"/>
      <c r="D1340" s="78"/>
      <c r="E1340" s="80"/>
      <c r="F1340" s="80"/>
      <c r="G1340" s="81"/>
      <c r="H1340" s="81"/>
      <c r="I1340" s="81"/>
      <c r="J1340" s="81"/>
      <c r="K1340" s="81"/>
      <c r="L1340" s="81"/>
      <c r="M1340" s="81"/>
    </row>
    <row r="1341" spans="1:13" ht="19.149999999999999" customHeight="1">
      <c r="A1341" s="78"/>
      <c r="B1341" s="78"/>
      <c r="C1341" s="79"/>
      <c r="D1341" s="78"/>
      <c r="E1341" s="80"/>
      <c r="F1341" s="80"/>
      <c r="G1341" s="81"/>
      <c r="H1341" s="81"/>
      <c r="I1341" s="81"/>
      <c r="J1341" s="81"/>
      <c r="K1341" s="81"/>
      <c r="L1341" s="81"/>
      <c r="M1341" s="81"/>
    </row>
    <row r="1342" spans="1:13" ht="19.149999999999999" customHeight="1">
      <c r="A1342" s="78"/>
      <c r="B1342" s="78"/>
      <c r="C1342" s="79"/>
      <c r="D1342" s="78"/>
      <c r="E1342" s="80"/>
      <c r="F1342" s="80"/>
      <c r="G1342" s="81"/>
      <c r="H1342" s="81"/>
      <c r="I1342" s="81"/>
      <c r="J1342" s="81"/>
      <c r="K1342" s="81"/>
      <c r="L1342" s="81"/>
      <c r="M1342" s="81"/>
    </row>
    <row r="1343" spans="1:13" ht="19.149999999999999" customHeight="1">
      <c r="A1343" s="78"/>
      <c r="B1343" s="78"/>
      <c r="C1343" s="79"/>
      <c r="D1343" s="78"/>
      <c r="E1343" s="80"/>
      <c r="F1343" s="80"/>
      <c r="G1343" s="81"/>
      <c r="H1343" s="81"/>
      <c r="I1343" s="81"/>
      <c r="J1343" s="81"/>
      <c r="K1343" s="81"/>
      <c r="L1343" s="81"/>
      <c r="M1343" s="81"/>
    </row>
    <row r="1344" spans="1:13" ht="19.149999999999999" customHeight="1">
      <c r="A1344" s="78"/>
      <c r="B1344" s="78"/>
      <c r="C1344" s="79"/>
      <c r="D1344" s="78"/>
      <c r="E1344" s="80"/>
      <c r="F1344" s="80"/>
      <c r="G1344" s="81"/>
      <c r="H1344" s="81"/>
      <c r="I1344" s="81"/>
      <c r="J1344" s="81"/>
      <c r="K1344" s="81"/>
      <c r="L1344" s="81"/>
      <c r="M1344" s="81"/>
    </row>
    <row r="1345" spans="1:13" ht="19.149999999999999" customHeight="1">
      <c r="A1345" s="78"/>
      <c r="B1345" s="78"/>
      <c r="C1345" s="79"/>
      <c r="D1345" s="78"/>
      <c r="E1345" s="80"/>
      <c r="F1345" s="80"/>
      <c r="G1345" s="81"/>
      <c r="H1345" s="81"/>
      <c r="I1345" s="81"/>
      <c r="J1345" s="81"/>
      <c r="K1345" s="81"/>
      <c r="L1345" s="81"/>
      <c r="M1345" s="81"/>
    </row>
    <row r="1346" spans="1:13" ht="19.149999999999999" customHeight="1">
      <c r="A1346" s="78"/>
      <c r="B1346" s="78"/>
      <c r="C1346" s="79"/>
      <c r="D1346" s="78"/>
      <c r="E1346" s="80"/>
      <c r="F1346" s="80"/>
      <c r="G1346" s="81"/>
      <c r="H1346" s="81"/>
      <c r="I1346" s="81"/>
      <c r="J1346" s="81"/>
      <c r="K1346" s="81"/>
      <c r="L1346" s="81"/>
      <c r="M1346" s="81"/>
    </row>
    <row r="1347" spans="1:13" ht="19.149999999999999" customHeight="1">
      <c r="A1347" s="78"/>
      <c r="B1347" s="78"/>
      <c r="C1347" s="79"/>
      <c r="D1347" s="78"/>
      <c r="E1347" s="80"/>
      <c r="F1347" s="80"/>
      <c r="G1347" s="81"/>
      <c r="H1347" s="81"/>
      <c r="I1347" s="81"/>
      <c r="J1347" s="81"/>
      <c r="K1347" s="81"/>
      <c r="L1347" s="81"/>
      <c r="M1347" s="81"/>
    </row>
    <row r="1348" spans="1:13" ht="19.149999999999999" customHeight="1">
      <c r="A1348" s="78"/>
      <c r="B1348" s="78"/>
      <c r="C1348" s="79"/>
      <c r="D1348" s="78"/>
      <c r="E1348" s="80"/>
      <c r="F1348" s="80"/>
      <c r="G1348" s="81"/>
      <c r="H1348" s="81"/>
      <c r="I1348" s="81"/>
      <c r="J1348" s="81"/>
      <c r="K1348" s="81"/>
      <c r="L1348" s="81"/>
      <c r="M1348" s="81"/>
    </row>
    <row r="1349" spans="1:13" ht="19.149999999999999" customHeight="1">
      <c r="A1349" s="78"/>
      <c r="B1349" s="78"/>
      <c r="C1349" s="79"/>
      <c r="D1349" s="78"/>
      <c r="E1349" s="80"/>
      <c r="F1349" s="80"/>
      <c r="G1349" s="81"/>
      <c r="H1349" s="81"/>
      <c r="I1349" s="81"/>
      <c r="J1349" s="81"/>
      <c r="K1349" s="81"/>
      <c r="L1349" s="81"/>
      <c r="M1349" s="81"/>
    </row>
    <row r="1350" spans="1:13" ht="19.149999999999999" customHeight="1">
      <c r="A1350" s="78"/>
      <c r="B1350" s="78"/>
      <c r="C1350" s="79"/>
      <c r="D1350" s="78"/>
      <c r="E1350" s="80"/>
      <c r="F1350" s="80"/>
      <c r="G1350" s="81"/>
      <c r="H1350" s="81"/>
      <c r="I1350" s="81"/>
      <c r="J1350" s="81"/>
      <c r="K1350" s="81"/>
      <c r="L1350" s="81"/>
      <c r="M1350" s="81"/>
    </row>
    <row r="1351" spans="1:13" ht="19.149999999999999" customHeight="1">
      <c r="A1351" s="78"/>
      <c r="B1351" s="78"/>
      <c r="C1351" s="79"/>
      <c r="D1351" s="78"/>
      <c r="E1351" s="80"/>
      <c r="F1351" s="80"/>
      <c r="G1351" s="81"/>
      <c r="H1351" s="81"/>
      <c r="I1351" s="81"/>
      <c r="J1351" s="81"/>
      <c r="K1351" s="81"/>
      <c r="L1351" s="81"/>
      <c r="M1351" s="81"/>
    </row>
    <row r="1352" spans="1:13" ht="19.149999999999999" customHeight="1">
      <c r="A1352" s="78"/>
      <c r="B1352" s="78"/>
      <c r="C1352" s="79"/>
      <c r="D1352" s="78"/>
      <c r="E1352" s="80"/>
      <c r="F1352" s="80"/>
      <c r="G1352" s="81"/>
      <c r="H1352" s="81"/>
      <c r="I1352" s="81"/>
      <c r="J1352" s="81"/>
      <c r="K1352" s="81"/>
      <c r="L1352" s="81"/>
      <c r="M1352" s="81"/>
    </row>
    <row r="1353" spans="1:13" ht="19.149999999999999" customHeight="1">
      <c r="A1353" s="78"/>
      <c r="B1353" s="78"/>
      <c r="C1353" s="79"/>
      <c r="D1353" s="78"/>
      <c r="E1353" s="80"/>
      <c r="F1353" s="80"/>
      <c r="G1353" s="81"/>
      <c r="H1353" s="81"/>
      <c r="I1353" s="81"/>
      <c r="J1353" s="81"/>
      <c r="K1353" s="81"/>
      <c r="L1353" s="81"/>
      <c r="M1353" s="81"/>
    </row>
    <row r="1354" spans="1:13" ht="19.149999999999999" customHeight="1">
      <c r="A1354" s="78"/>
      <c r="B1354" s="78"/>
      <c r="C1354" s="79"/>
      <c r="D1354" s="78"/>
      <c r="E1354" s="80"/>
      <c r="F1354" s="80"/>
      <c r="G1354" s="81"/>
      <c r="H1354" s="81"/>
      <c r="I1354" s="81"/>
      <c r="J1354" s="81"/>
      <c r="K1354" s="81"/>
      <c r="L1354" s="81"/>
      <c r="M1354" s="81"/>
    </row>
    <row r="1355" spans="1:13" ht="19.149999999999999" customHeight="1">
      <c r="A1355" s="78"/>
      <c r="B1355" s="78"/>
      <c r="C1355" s="79"/>
      <c r="D1355" s="78"/>
      <c r="E1355" s="80"/>
      <c r="F1355" s="80"/>
      <c r="G1355" s="81"/>
      <c r="H1355" s="81"/>
      <c r="I1355" s="81"/>
      <c r="J1355" s="81"/>
      <c r="K1355" s="81"/>
      <c r="L1355" s="81"/>
      <c r="M1355" s="81"/>
    </row>
    <row r="1356" spans="1:13" ht="19.149999999999999" customHeight="1">
      <c r="A1356" s="78"/>
      <c r="B1356" s="78"/>
      <c r="C1356" s="79"/>
      <c r="D1356" s="78"/>
      <c r="E1356" s="80"/>
      <c r="F1356" s="80"/>
      <c r="G1356" s="81"/>
      <c r="H1356" s="81"/>
      <c r="I1356" s="81"/>
      <c r="J1356" s="81"/>
      <c r="K1356" s="81"/>
      <c r="L1356" s="81"/>
      <c r="M1356" s="81"/>
    </row>
    <row r="1357" spans="1:13" ht="19.149999999999999" customHeight="1">
      <c r="A1357" s="78"/>
      <c r="B1357" s="78"/>
      <c r="C1357" s="79"/>
      <c r="D1357" s="78"/>
      <c r="E1357" s="80"/>
      <c r="F1357" s="80"/>
      <c r="G1357" s="81"/>
      <c r="H1357" s="81"/>
      <c r="I1357" s="81"/>
      <c r="J1357" s="81"/>
      <c r="K1357" s="81"/>
      <c r="L1357" s="81"/>
      <c r="M1357" s="81"/>
    </row>
    <row r="1358" spans="1:13" ht="19.149999999999999" customHeight="1">
      <c r="A1358" s="78"/>
      <c r="B1358" s="78"/>
      <c r="C1358" s="79"/>
      <c r="D1358" s="78"/>
      <c r="E1358" s="80"/>
      <c r="F1358" s="80"/>
      <c r="G1358" s="81"/>
      <c r="H1358" s="81"/>
      <c r="I1358" s="81"/>
      <c r="J1358" s="81"/>
      <c r="K1358" s="81"/>
      <c r="L1358" s="81"/>
      <c r="M1358" s="81"/>
    </row>
    <row r="1359" spans="1:13" ht="19.149999999999999" customHeight="1">
      <c r="A1359" s="78"/>
      <c r="B1359" s="78"/>
      <c r="C1359" s="79"/>
      <c r="D1359" s="78"/>
      <c r="E1359" s="80"/>
      <c r="F1359" s="80"/>
      <c r="G1359" s="81"/>
      <c r="H1359" s="81"/>
      <c r="I1359" s="81"/>
      <c r="J1359" s="81"/>
      <c r="K1359" s="81"/>
      <c r="L1359" s="81"/>
      <c r="M1359" s="81"/>
    </row>
    <row r="1360" spans="1:13" ht="19.149999999999999" customHeight="1">
      <c r="A1360" s="78"/>
      <c r="B1360" s="78"/>
      <c r="C1360" s="79"/>
      <c r="D1360" s="78"/>
      <c r="E1360" s="80"/>
      <c r="F1360" s="80"/>
      <c r="G1360" s="81"/>
      <c r="H1360" s="81"/>
      <c r="I1360" s="81"/>
      <c r="J1360" s="81"/>
      <c r="K1360" s="81"/>
      <c r="L1360" s="81"/>
      <c r="M1360" s="81"/>
    </row>
    <row r="1361" spans="1:13" ht="19.149999999999999" customHeight="1">
      <c r="A1361" s="78"/>
      <c r="B1361" s="78"/>
      <c r="C1361" s="79"/>
      <c r="D1361" s="78"/>
      <c r="E1361" s="80"/>
      <c r="F1361" s="80"/>
      <c r="G1361" s="81"/>
      <c r="H1361" s="81"/>
      <c r="I1361" s="81"/>
      <c r="J1361" s="81"/>
      <c r="K1361" s="81"/>
      <c r="L1361" s="81"/>
      <c r="M1361" s="81"/>
    </row>
    <row r="1362" spans="1:13" ht="19.149999999999999" customHeight="1">
      <c r="A1362" s="78"/>
      <c r="B1362" s="78"/>
      <c r="C1362" s="79"/>
      <c r="D1362" s="78"/>
      <c r="E1362" s="80"/>
      <c r="F1362" s="80"/>
      <c r="G1362" s="81"/>
      <c r="H1362" s="81"/>
      <c r="I1362" s="81"/>
      <c r="J1362" s="81"/>
      <c r="K1362" s="81"/>
      <c r="L1362" s="81"/>
      <c r="M1362" s="81"/>
    </row>
    <row r="1363" spans="1:13" ht="19.149999999999999" customHeight="1">
      <c r="A1363" s="78"/>
      <c r="B1363" s="78"/>
      <c r="C1363" s="79"/>
      <c r="D1363" s="78"/>
      <c r="E1363" s="80"/>
      <c r="F1363" s="80"/>
      <c r="G1363" s="81"/>
      <c r="H1363" s="81"/>
      <c r="I1363" s="81"/>
      <c r="J1363" s="81"/>
      <c r="K1363" s="81"/>
      <c r="L1363" s="81"/>
      <c r="M1363" s="81"/>
    </row>
    <row r="1364" spans="1:13" ht="19.149999999999999" customHeight="1">
      <c r="A1364" s="78"/>
      <c r="B1364" s="78"/>
      <c r="C1364" s="79"/>
      <c r="D1364" s="78"/>
      <c r="E1364" s="80"/>
      <c r="F1364" s="80"/>
      <c r="G1364" s="81"/>
      <c r="H1364" s="81"/>
      <c r="I1364" s="81"/>
      <c r="J1364" s="81"/>
      <c r="K1364" s="81"/>
      <c r="L1364" s="81"/>
      <c r="M1364" s="81"/>
    </row>
    <row r="1365" spans="1:13" ht="19.149999999999999" customHeight="1">
      <c r="A1365" s="78"/>
      <c r="B1365" s="78"/>
      <c r="C1365" s="79"/>
      <c r="D1365" s="78"/>
      <c r="E1365" s="80"/>
      <c r="F1365" s="80"/>
      <c r="G1365" s="81"/>
      <c r="H1365" s="81"/>
      <c r="I1365" s="81"/>
      <c r="J1365" s="81"/>
      <c r="K1365" s="81"/>
      <c r="L1365" s="81"/>
      <c r="M1365" s="81"/>
    </row>
    <row r="1366" spans="1:13" ht="19.149999999999999" customHeight="1">
      <c r="A1366" s="78"/>
      <c r="B1366" s="78"/>
      <c r="C1366" s="79"/>
      <c r="D1366" s="78"/>
      <c r="E1366" s="80"/>
      <c r="F1366" s="80"/>
      <c r="G1366" s="81"/>
      <c r="H1366" s="81"/>
      <c r="I1366" s="81"/>
      <c r="J1366" s="81"/>
      <c r="K1366" s="81"/>
      <c r="L1366" s="81"/>
      <c r="M1366" s="81"/>
    </row>
    <row r="1367" spans="1:13" ht="19.149999999999999" customHeight="1">
      <c r="A1367" s="78"/>
      <c r="B1367" s="78"/>
      <c r="C1367" s="79"/>
      <c r="D1367" s="78"/>
      <c r="E1367" s="80"/>
      <c r="F1367" s="80"/>
      <c r="G1367" s="81"/>
      <c r="H1367" s="81"/>
      <c r="I1367" s="81"/>
      <c r="J1367" s="81"/>
      <c r="K1367" s="81"/>
      <c r="L1367" s="81"/>
      <c r="M1367" s="81"/>
    </row>
    <row r="1368" spans="1:13" ht="19.149999999999999" customHeight="1">
      <c r="A1368" s="78"/>
      <c r="B1368" s="78"/>
      <c r="C1368" s="79"/>
      <c r="D1368" s="78"/>
      <c r="E1368" s="80"/>
      <c r="F1368" s="80"/>
      <c r="G1368" s="81"/>
      <c r="H1368" s="81"/>
      <c r="I1368" s="81"/>
      <c r="J1368" s="81"/>
      <c r="K1368" s="81"/>
      <c r="L1368" s="81"/>
      <c r="M1368" s="81"/>
    </row>
    <row r="1369" spans="1:13" ht="19.149999999999999" customHeight="1">
      <c r="A1369" s="78"/>
      <c r="B1369" s="78"/>
      <c r="C1369" s="79"/>
      <c r="D1369" s="78"/>
      <c r="E1369" s="80"/>
      <c r="F1369" s="80"/>
      <c r="G1369" s="81"/>
      <c r="H1369" s="81"/>
      <c r="I1369" s="81"/>
      <c r="J1369" s="81"/>
      <c r="K1369" s="81"/>
      <c r="L1369" s="81"/>
      <c r="M1369" s="81"/>
    </row>
    <row r="1370" spans="1:13" ht="19.149999999999999" customHeight="1">
      <c r="A1370" s="78"/>
      <c r="B1370" s="78"/>
      <c r="C1370" s="79"/>
      <c r="D1370" s="78"/>
      <c r="E1370" s="80"/>
      <c r="F1370" s="80"/>
      <c r="G1370" s="81"/>
      <c r="H1370" s="81"/>
      <c r="I1370" s="81"/>
      <c r="J1370" s="81"/>
      <c r="K1370" s="81"/>
      <c r="L1370" s="81"/>
      <c r="M1370" s="81"/>
    </row>
    <row r="1371" spans="1:13" ht="19.149999999999999" customHeight="1">
      <c r="A1371" s="78"/>
      <c r="B1371" s="78"/>
      <c r="C1371" s="79"/>
      <c r="D1371" s="78"/>
      <c r="E1371" s="80"/>
      <c r="F1371" s="80"/>
      <c r="G1371" s="81"/>
      <c r="H1371" s="81"/>
      <c r="I1371" s="81"/>
      <c r="J1371" s="81"/>
      <c r="K1371" s="81"/>
      <c r="L1371" s="81"/>
      <c r="M1371" s="81"/>
    </row>
    <row r="1372" spans="1:13" ht="19.149999999999999" customHeight="1">
      <c r="A1372" s="78"/>
      <c r="B1372" s="78"/>
      <c r="C1372" s="79"/>
      <c r="D1372" s="78"/>
      <c r="E1372" s="80"/>
      <c r="F1372" s="80"/>
      <c r="G1372" s="81"/>
      <c r="H1372" s="81"/>
      <c r="I1372" s="81"/>
      <c r="J1372" s="81"/>
      <c r="K1372" s="81"/>
      <c r="L1372" s="81"/>
      <c r="M1372" s="81"/>
    </row>
    <row r="1373" spans="1:13" ht="19.149999999999999" customHeight="1">
      <c r="A1373" s="78"/>
      <c r="B1373" s="78"/>
      <c r="C1373" s="79"/>
      <c r="D1373" s="78"/>
      <c r="E1373" s="80"/>
      <c r="F1373" s="80"/>
      <c r="G1373" s="81"/>
      <c r="H1373" s="81"/>
      <c r="I1373" s="81"/>
      <c r="J1373" s="81"/>
      <c r="K1373" s="81"/>
      <c r="L1373" s="81"/>
      <c r="M1373" s="81"/>
    </row>
    <row r="1374" spans="1:13" ht="19.149999999999999" customHeight="1">
      <c r="A1374" s="78"/>
      <c r="B1374" s="78"/>
      <c r="C1374" s="79"/>
      <c r="D1374" s="78"/>
      <c r="E1374" s="80"/>
      <c r="F1374" s="80"/>
      <c r="G1374" s="81"/>
      <c r="H1374" s="81"/>
      <c r="I1374" s="81"/>
      <c r="J1374" s="81"/>
      <c r="K1374" s="81"/>
      <c r="L1374" s="81"/>
      <c r="M1374" s="81"/>
    </row>
    <row r="1375" spans="1:13" ht="19.149999999999999" customHeight="1">
      <c r="A1375" s="78"/>
      <c r="B1375" s="78"/>
      <c r="C1375" s="79"/>
      <c r="D1375" s="78"/>
      <c r="E1375" s="80"/>
      <c r="F1375" s="80"/>
      <c r="G1375" s="81"/>
      <c r="H1375" s="81"/>
      <c r="I1375" s="81"/>
      <c r="J1375" s="81"/>
      <c r="K1375" s="81"/>
      <c r="L1375" s="81"/>
      <c r="M1375" s="81"/>
    </row>
    <row r="1376" spans="1:13" ht="19.149999999999999" customHeight="1">
      <c r="A1376" s="78"/>
      <c r="B1376" s="78"/>
      <c r="C1376" s="79"/>
      <c r="D1376" s="78"/>
      <c r="E1376" s="80"/>
      <c r="F1376" s="80"/>
      <c r="G1376" s="81"/>
      <c r="H1376" s="81"/>
      <c r="I1376" s="81"/>
      <c r="J1376" s="81"/>
      <c r="K1376" s="81"/>
      <c r="L1376" s="81"/>
      <c r="M1376" s="81"/>
    </row>
    <row r="1377" spans="1:13" ht="19.149999999999999" customHeight="1">
      <c r="A1377" s="78"/>
      <c r="B1377" s="78"/>
      <c r="C1377" s="79"/>
      <c r="D1377" s="78"/>
      <c r="E1377" s="80"/>
      <c r="F1377" s="80"/>
      <c r="G1377" s="81"/>
      <c r="H1377" s="81"/>
      <c r="I1377" s="81"/>
      <c r="J1377" s="81"/>
      <c r="K1377" s="81"/>
      <c r="L1377" s="81"/>
      <c r="M1377" s="81"/>
    </row>
    <row r="1378" spans="1:13" ht="19.149999999999999" customHeight="1">
      <c r="A1378" s="78"/>
      <c r="B1378" s="78"/>
      <c r="C1378" s="79"/>
      <c r="D1378" s="78"/>
      <c r="E1378" s="80"/>
      <c r="F1378" s="80"/>
      <c r="G1378" s="81"/>
      <c r="H1378" s="81"/>
      <c r="I1378" s="81"/>
      <c r="J1378" s="81"/>
      <c r="K1378" s="81"/>
      <c r="L1378" s="81"/>
      <c r="M1378" s="81"/>
    </row>
    <row r="1379" spans="1:13" ht="19.149999999999999" customHeight="1">
      <c r="A1379" s="78"/>
      <c r="B1379" s="78"/>
      <c r="C1379" s="79"/>
      <c r="D1379" s="78"/>
      <c r="E1379" s="80"/>
      <c r="F1379" s="80"/>
      <c r="G1379" s="81"/>
      <c r="H1379" s="81"/>
      <c r="I1379" s="81"/>
      <c r="J1379" s="81"/>
      <c r="K1379" s="81"/>
      <c r="L1379" s="81"/>
      <c r="M1379" s="81"/>
    </row>
    <row r="1380" spans="1:13" ht="19.149999999999999" customHeight="1">
      <c r="A1380" s="78"/>
      <c r="B1380" s="78"/>
      <c r="C1380" s="79"/>
      <c r="D1380" s="78"/>
      <c r="E1380" s="80"/>
      <c r="F1380" s="80"/>
      <c r="G1380" s="81"/>
      <c r="H1380" s="81"/>
      <c r="I1380" s="81"/>
      <c r="J1380" s="81"/>
      <c r="K1380" s="81"/>
      <c r="L1380" s="81"/>
      <c r="M1380" s="81"/>
    </row>
    <row r="1381" spans="1:13" ht="19.149999999999999" customHeight="1">
      <c r="A1381" s="78"/>
      <c r="B1381" s="78"/>
      <c r="C1381" s="79"/>
      <c r="D1381" s="78"/>
      <c r="E1381" s="80"/>
      <c r="F1381" s="80"/>
      <c r="G1381" s="81"/>
      <c r="H1381" s="81"/>
      <c r="I1381" s="81"/>
      <c r="J1381" s="81"/>
      <c r="K1381" s="81"/>
      <c r="L1381" s="81"/>
      <c r="M1381" s="81"/>
    </row>
    <row r="1382" spans="1:13" ht="19.149999999999999" customHeight="1">
      <c r="A1382" s="78"/>
      <c r="B1382" s="78"/>
      <c r="C1382" s="79"/>
      <c r="D1382" s="78"/>
      <c r="E1382" s="80"/>
      <c r="F1382" s="80"/>
      <c r="G1382" s="81"/>
      <c r="H1382" s="81"/>
      <c r="I1382" s="81"/>
      <c r="J1382" s="81"/>
      <c r="K1382" s="81"/>
      <c r="L1382" s="81"/>
      <c r="M1382" s="81"/>
    </row>
    <row r="1383" spans="1:13" ht="19.149999999999999" customHeight="1">
      <c r="A1383" s="78"/>
      <c r="B1383" s="78"/>
      <c r="C1383" s="79"/>
      <c r="D1383" s="78"/>
      <c r="E1383" s="80"/>
      <c r="F1383" s="80"/>
      <c r="G1383" s="81"/>
      <c r="H1383" s="81"/>
      <c r="I1383" s="81"/>
      <c r="J1383" s="81"/>
      <c r="K1383" s="81"/>
      <c r="L1383" s="81"/>
      <c r="M1383" s="81"/>
    </row>
    <row r="1384" spans="1:13" ht="19.149999999999999" customHeight="1">
      <c r="A1384" s="78"/>
      <c r="B1384" s="78"/>
      <c r="C1384" s="79"/>
      <c r="D1384" s="78"/>
      <c r="E1384" s="80"/>
      <c r="F1384" s="80"/>
      <c r="G1384" s="81"/>
      <c r="H1384" s="81"/>
      <c r="I1384" s="81"/>
      <c r="J1384" s="81"/>
      <c r="K1384" s="81"/>
      <c r="L1384" s="81"/>
      <c r="M1384" s="81"/>
    </row>
    <row r="1385" spans="1:13" ht="19.149999999999999" customHeight="1">
      <c r="A1385" s="78"/>
      <c r="B1385" s="78"/>
      <c r="C1385" s="79"/>
      <c r="D1385" s="78"/>
      <c r="E1385" s="80"/>
      <c r="F1385" s="80"/>
      <c r="G1385" s="81"/>
      <c r="H1385" s="81"/>
      <c r="I1385" s="81"/>
      <c r="J1385" s="81"/>
      <c r="K1385" s="81"/>
      <c r="L1385" s="81"/>
      <c r="M1385" s="81"/>
    </row>
    <row r="1386" spans="1:13" ht="19.149999999999999" customHeight="1">
      <c r="A1386" s="78"/>
      <c r="B1386" s="78"/>
      <c r="C1386" s="79"/>
      <c r="D1386" s="78"/>
      <c r="E1386" s="80"/>
      <c r="F1386" s="80"/>
      <c r="G1386" s="81"/>
      <c r="H1386" s="81"/>
      <c r="I1386" s="81"/>
      <c r="J1386" s="81"/>
      <c r="K1386" s="81"/>
      <c r="L1386" s="81"/>
      <c r="M1386" s="81"/>
    </row>
    <row r="1387" spans="1:13" ht="19.149999999999999" customHeight="1">
      <c r="A1387" s="78"/>
      <c r="B1387" s="78"/>
      <c r="C1387" s="79"/>
      <c r="D1387" s="78"/>
      <c r="E1387" s="80"/>
      <c r="F1387" s="80"/>
      <c r="G1387" s="81"/>
      <c r="H1387" s="81"/>
      <c r="I1387" s="81"/>
      <c r="J1387" s="81"/>
      <c r="K1387" s="81"/>
      <c r="L1387" s="81"/>
      <c r="M1387" s="81"/>
    </row>
    <row r="1388" spans="1:13" ht="19.149999999999999" customHeight="1">
      <c r="A1388" s="78"/>
      <c r="B1388" s="78"/>
      <c r="C1388" s="79"/>
      <c r="D1388" s="78"/>
      <c r="E1388" s="80"/>
      <c r="F1388" s="80"/>
      <c r="G1388" s="81"/>
      <c r="H1388" s="81"/>
      <c r="I1388" s="81"/>
      <c r="J1388" s="81"/>
      <c r="K1388" s="81"/>
      <c r="L1388" s="81"/>
      <c r="M1388" s="81"/>
    </row>
    <row r="1389" spans="1:13" ht="19.149999999999999" customHeight="1">
      <c r="A1389" s="78"/>
      <c r="B1389" s="78"/>
      <c r="C1389" s="79"/>
      <c r="D1389" s="78"/>
      <c r="E1389" s="80"/>
      <c r="F1389" s="80"/>
      <c r="G1389" s="81"/>
      <c r="H1389" s="81"/>
      <c r="I1389" s="81"/>
      <c r="J1389" s="81"/>
      <c r="K1389" s="81"/>
      <c r="L1389" s="81"/>
      <c r="M1389" s="81"/>
    </row>
    <row r="1390" spans="1:13" ht="19.149999999999999" customHeight="1">
      <c r="A1390" s="78"/>
      <c r="B1390" s="78"/>
      <c r="C1390" s="79"/>
      <c r="D1390" s="78"/>
      <c r="E1390" s="80"/>
      <c r="F1390" s="80"/>
      <c r="G1390" s="81"/>
      <c r="H1390" s="81"/>
      <c r="I1390" s="81"/>
      <c r="J1390" s="81"/>
      <c r="K1390" s="81"/>
      <c r="L1390" s="81"/>
      <c r="M1390" s="81"/>
    </row>
    <row r="1391" spans="1:13" ht="19.149999999999999" customHeight="1">
      <c r="A1391" s="78"/>
      <c r="B1391" s="78"/>
      <c r="C1391" s="79"/>
      <c r="D1391" s="78"/>
      <c r="E1391" s="80"/>
      <c r="F1391" s="80"/>
      <c r="G1391" s="81"/>
      <c r="H1391" s="81"/>
      <c r="I1391" s="81"/>
      <c r="J1391" s="81"/>
      <c r="K1391" s="81"/>
      <c r="L1391" s="81"/>
      <c r="M1391" s="81"/>
    </row>
    <row r="1392" spans="1:13" ht="19.149999999999999" customHeight="1">
      <c r="A1392" s="78"/>
      <c r="B1392" s="78"/>
      <c r="C1392" s="79"/>
      <c r="D1392" s="78"/>
      <c r="E1392" s="80"/>
      <c r="F1392" s="80"/>
      <c r="G1392" s="81"/>
      <c r="H1392" s="81"/>
      <c r="I1392" s="81"/>
      <c r="J1392" s="81"/>
      <c r="K1392" s="81"/>
      <c r="L1392" s="81"/>
      <c r="M1392" s="81"/>
    </row>
    <row r="1393" spans="1:13" ht="19.149999999999999" customHeight="1">
      <c r="A1393" s="78"/>
      <c r="B1393" s="78"/>
      <c r="C1393" s="79"/>
      <c r="D1393" s="78"/>
      <c r="E1393" s="80"/>
      <c r="F1393" s="80"/>
      <c r="G1393" s="81"/>
      <c r="H1393" s="81"/>
      <c r="I1393" s="81"/>
      <c r="J1393" s="81"/>
      <c r="K1393" s="81"/>
      <c r="L1393" s="81"/>
      <c r="M1393" s="81"/>
    </row>
    <row r="1394" spans="1:13" ht="19.149999999999999" customHeight="1">
      <c r="A1394" s="78"/>
      <c r="B1394" s="78"/>
      <c r="C1394" s="79"/>
      <c r="D1394" s="78"/>
      <c r="E1394" s="80"/>
      <c r="F1394" s="80"/>
      <c r="G1394" s="81"/>
      <c r="H1394" s="81"/>
      <c r="I1394" s="81"/>
      <c r="J1394" s="81"/>
      <c r="K1394" s="81"/>
      <c r="L1394" s="81"/>
      <c r="M1394" s="81"/>
    </row>
    <row r="1395" spans="1:13" ht="19.149999999999999" customHeight="1">
      <c r="A1395" s="78"/>
      <c r="B1395" s="78"/>
      <c r="C1395" s="79"/>
      <c r="D1395" s="78"/>
      <c r="E1395" s="80"/>
      <c r="F1395" s="80"/>
      <c r="G1395" s="81"/>
      <c r="H1395" s="81"/>
      <c r="I1395" s="81"/>
      <c r="J1395" s="81"/>
      <c r="K1395" s="81"/>
      <c r="L1395" s="81"/>
      <c r="M1395" s="81"/>
    </row>
    <row r="1396" spans="1:13" ht="19.149999999999999" customHeight="1">
      <c r="A1396" s="78"/>
      <c r="B1396" s="78"/>
      <c r="C1396" s="79"/>
      <c r="D1396" s="78"/>
      <c r="E1396" s="80"/>
      <c r="F1396" s="80"/>
      <c r="G1396" s="81"/>
      <c r="H1396" s="81"/>
      <c r="I1396" s="81"/>
      <c r="J1396" s="81"/>
      <c r="K1396" s="81"/>
      <c r="L1396" s="81"/>
      <c r="M1396" s="81"/>
    </row>
    <row r="1397" spans="1:13" ht="19.149999999999999" customHeight="1">
      <c r="A1397" s="78"/>
      <c r="B1397" s="78"/>
      <c r="C1397" s="79"/>
      <c r="D1397" s="78"/>
      <c r="E1397" s="80"/>
      <c r="F1397" s="80"/>
      <c r="G1397" s="81"/>
      <c r="H1397" s="81"/>
      <c r="I1397" s="81"/>
      <c r="J1397" s="81"/>
      <c r="K1397" s="81"/>
      <c r="L1397" s="81"/>
      <c r="M1397" s="81"/>
    </row>
    <row r="1398" spans="1:13" ht="19.149999999999999" customHeight="1">
      <c r="A1398" s="78"/>
      <c r="B1398" s="78"/>
      <c r="C1398" s="79"/>
      <c r="D1398" s="78"/>
      <c r="E1398" s="80"/>
      <c r="F1398" s="80"/>
      <c r="G1398" s="81"/>
      <c r="H1398" s="81"/>
      <c r="I1398" s="81"/>
      <c r="J1398" s="81"/>
      <c r="K1398" s="81"/>
      <c r="L1398" s="81"/>
      <c r="M1398" s="81"/>
    </row>
    <row r="1399" spans="1:13" ht="19.149999999999999" customHeight="1">
      <c r="A1399" s="78"/>
      <c r="B1399" s="78"/>
      <c r="C1399" s="79"/>
      <c r="D1399" s="78"/>
      <c r="E1399" s="80"/>
      <c r="F1399" s="80"/>
      <c r="G1399" s="81"/>
      <c r="H1399" s="81"/>
      <c r="I1399" s="81"/>
      <c r="J1399" s="81"/>
      <c r="K1399" s="81"/>
      <c r="L1399" s="81"/>
      <c r="M1399" s="81"/>
    </row>
    <row r="1400" spans="1:13" ht="19.149999999999999" customHeight="1">
      <c r="A1400" s="78"/>
      <c r="B1400" s="78"/>
      <c r="C1400" s="79"/>
      <c r="D1400" s="78"/>
      <c r="E1400" s="80"/>
      <c r="F1400" s="80"/>
      <c r="G1400" s="81"/>
      <c r="H1400" s="81"/>
      <c r="I1400" s="81"/>
      <c r="J1400" s="81"/>
      <c r="K1400" s="81"/>
      <c r="L1400" s="81"/>
      <c r="M1400" s="81"/>
    </row>
    <row r="1401" spans="1:13" ht="19.149999999999999" customHeight="1">
      <c r="A1401" s="78"/>
      <c r="B1401" s="78"/>
      <c r="C1401" s="79"/>
      <c r="D1401" s="78"/>
      <c r="E1401" s="80"/>
      <c r="F1401" s="80"/>
      <c r="G1401" s="81"/>
      <c r="H1401" s="81"/>
      <c r="I1401" s="81"/>
      <c r="J1401" s="81"/>
      <c r="K1401" s="81"/>
      <c r="L1401" s="81"/>
      <c r="M1401" s="81"/>
    </row>
    <row r="1402" spans="1:13" ht="19.149999999999999" customHeight="1">
      <c r="A1402" s="78"/>
      <c r="B1402" s="78"/>
      <c r="C1402" s="79"/>
      <c r="D1402" s="78"/>
      <c r="E1402" s="80"/>
      <c r="F1402" s="80"/>
      <c r="G1402" s="81"/>
      <c r="H1402" s="81"/>
      <c r="I1402" s="81"/>
      <c r="J1402" s="81"/>
      <c r="K1402" s="81"/>
      <c r="L1402" s="81"/>
      <c r="M1402" s="81"/>
    </row>
    <row r="1403" spans="1:13" ht="19.149999999999999" customHeight="1">
      <c r="A1403" s="78"/>
      <c r="B1403" s="78"/>
      <c r="C1403" s="79"/>
      <c r="D1403" s="78"/>
      <c r="E1403" s="80"/>
      <c r="F1403" s="80"/>
      <c r="G1403" s="81"/>
      <c r="H1403" s="81"/>
      <c r="I1403" s="81"/>
      <c r="J1403" s="81"/>
      <c r="K1403" s="81"/>
      <c r="L1403" s="81"/>
      <c r="M1403" s="81"/>
    </row>
    <row r="1404" spans="1:13" ht="19.149999999999999" customHeight="1">
      <c r="A1404" s="78"/>
      <c r="B1404" s="78"/>
      <c r="C1404" s="79"/>
      <c r="D1404" s="78"/>
      <c r="E1404" s="80"/>
      <c r="F1404" s="80"/>
      <c r="G1404" s="81"/>
      <c r="H1404" s="81"/>
      <c r="I1404" s="81"/>
      <c r="J1404" s="81"/>
      <c r="K1404" s="81"/>
      <c r="L1404" s="81"/>
      <c r="M1404" s="81"/>
    </row>
    <row r="1405" spans="1:13" ht="19.149999999999999" customHeight="1">
      <c r="A1405" s="78"/>
      <c r="B1405" s="78"/>
      <c r="C1405" s="79"/>
      <c r="D1405" s="78"/>
      <c r="E1405" s="80"/>
      <c r="F1405" s="80"/>
      <c r="G1405" s="81"/>
      <c r="H1405" s="81"/>
      <c r="I1405" s="81"/>
      <c r="J1405" s="81"/>
      <c r="K1405" s="81"/>
      <c r="L1405" s="81"/>
      <c r="M1405" s="81"/>
    </row>
    <row r="1406" spans="1:13" ht="19.149999999999999" customHeight="1">
      <c r="A1406" s="78"/>
      <c r="B1406" s="78"/>
      <c r="C1406" s="79"/>
      <c r="D1406" s="78"/>
      <c r="E1406" s="80"/>
      <c r="F1406" s="80"/>
      <c r="G1406" s="81"/>
      <c r="H1406" s="81"/>
      <c r="I1406" s="81"/>
      <c r="J1406" s="81"/>
      <c r="K1406" s="81"/>
      <c r="L1406" s="81"/>
      <c r="M1406" s="81"/>
    </row>
    <row r="1407" spans="1:13" ht="19.149999999999999" customHeight="1">
      <c r="A1407" s="78"/>
      <c r="B1407" s="78"/>
      <c r="C1407" s="79"/>
      <c r="D1407" s="78"/>
      <c r="E1407" s="80"/>
      <c r="F1407" s="80"/>
      <c r="G1407" s="81"/>
      <c r="H1407" s="81"/>
      <c r="I1407" s="81"/>
      <c r="J1407" s="81"/>
      <c r="K1407" s="81"/>
      <c r="L1407" s="81"/>
      <c r="M1407" s="81"/>
    </row>
    <row r="1408" spans="1:13" ht="19.149999999999999" customHeight="1">
      <c r="A1408" s="78"/>
      <c r="B1408" s="78"/>
      <c r="C1408" s="79"/>
      <c r="D1408" s="78"/>
      <c r="E1408" s="80"/>
      <c r="F1408" s="80"/>
      <c r="G1408" s="81"/>
      <c r="H1408" s="81"/>
      <c r="I1408" s="81"/>
      <c r="J1408" s="81"/>
      <c r="K1408" s="81"/>
      <c r="L1408" s="81"/>
      <c r="M1408" s="81"/>
    </row>
    <row r="1409" spans="1:13" ht="19.149999999999999" customHeight="1">
      <c r="A1409" s="78"/>
      <c r="B1409" s="78"/>
      <c r="C1409" s="79"/>
      <c r="D1409" s="78"/>
      <c r="E1409" s="80"/>
      <c r="F1409" s="80"/>
      <c r="G1409" s="81"/>
      <c r="H1409" s="81"/>
      <c r="I1409" s="81"/>
      <c r="J1409" s="81"/>
      <c r="K1409" s="81"/>
      <c r="L1409" s="81"/>
      <c r="M1409" s="81"/>
    </row>
    <row r="1410" spans="1:13" ht="19.149999999999999" customHeight="1">
      <c r="A1410" s="78"/>
      <c r="B1410" s="78"/>
      <c r="C1410" s="79"/>
      <c r="D1410" s="78"/>
      <c r="E1410" s="80"/>
      <c r="F1410" s="80"/>
      <c r="G1410" s="81"/>
      <c r="H1410" s="81"/>
      <c r="I1410" s="81"/>
      <c r="J1410" s="81"/>
      <c r="K1410" s="81"/>
      <c r="L1410" s="81"/>
      <c r="M1410" s="81"/>
    </row>
    <row r="1411" spans="1:13" ht="19.149999999999999" customHeight="1">
      <c r="A1411" s="78"/>
      <c r="B1411" s="78"/>
      <c r="C1411" s="79"/>
      <c r="D1411" s="78"/>
      <c r="E1411" s="80"/>
      <c r="F1411" s="80"/>
      <c r="G1411" s="81"/>
      <c r="H1411" s="81"/>
      <c r="I1411" s="81"/>
      <c r="J1411" s="81"/>
      <c r="K1411" s="81"/>
      <c r="L1411" s="81"/>
      <c r="M1411" s="81"/>
    </row>
    <row r="1412" spans="1:13" ht="19.149999999999999" customHeight="1">
      <c r="A1412" s="78"/>
      <c r="B1412" s="78"/>
      <c r="C1412" s="79"/>
      <c r="D1412" s="78"/>
      <c r="E1412" s="80"/>
      <c r="F1412" s="80"/>
      <c r="G1412" s="81"/>
      <c r="H1412" s="81"/>
      <c r="I1412" s="81"/>
      <c r="J1412" s="81"/>
      <c r="K1412" s="81"/>
      <c r="L1412" s="81"/>
      <c r="M1412" s="81"/>
    </row>
    <row r="1413" spans="1:13" ht="19.149999999999999" customHeight="1">
      <c r="A1413" s="78"/>
      <c r="B1413" s="78"/>
      <c r="C1413" s="79"/>
      <c r="D1413" s="78"/>
      <c r="E1413" s="80"/>
      <c r="F1413" s="80"/>
      <c r="G1413" s="81"/>
      <c r="H1413" s="81"/>
      <c r="I1413" s="81"/>
      <c r="J1413" s="81"/>
      <c r="K1413" s="81"/>
      <c r="L1413" s="81"/>
      <c r="M1413" s="81"/>
    </row>
    <row r="1414" spans="1:13" ht="19.149999999999999" customHeight="1">
      <c r="A1414" s="78"/>
      <c r="B1414" s="78"/>
      <c r="C1414" s="79"/>
      <c r="D1414" s="78"/>
      <c r="E1414" s="80"/>
      <c r="F1414" s="80"/>
      <c r="G1414" s="81"/>
      <c r="H1414" s="81"/>
      <c r="I1414" s="81"/>
      <c r="J1414" s="81"/>
      <c r="K1414" s="81"/>
      <c r="L1414" s="81"/>
      <c r="M1414" s="81"/>
    </row>
    <row r="1415" spans="1:13" ht="19.149999999999999" customHeight="1">
      <c r="A1415" s="78"/>
      <c r="B1415" s="78"/>
      <c r="C1415" s="79"/>
      <c r="D1415" s="78"/>
      <c r="E1415" s="80"/>
      <c r="F1415" s="80"/>
      <c r="G1415" s="81"/>
      <c r="H1415" s="81"/>
      <c r="I1415" s="81"/>
      <c r="J1415" s="81"/>
      <c r="K1415" s="81"/>
      <c r="L1415" s="81"/>
      <c r="M1415" s="81"/>
    </row>
    <row r="1416" spans="1:13" ht="19.149999999999999" customHeight="1">
      <c r="A1416" s="78"/>
      <c r="B1416" s="78"/>
      <c r="C1416" s="79"/>
      <c r="D1416" s="78"/>
      <c r="E1416" s="80"/>
      <c r="F1416" s="80"/>
      <c r="G1416" s="81"/>
      <c r="H1416" s="81"/>
      <c r="I1416" s="81"/>
      <c r="J1416" s="81"/>
      <c r="K1416" s="81"/>
      <c r="L1416" s="81"/>
      <c r="M1416" s="81"/>
    </row>
    <row r="1417" spans="1:13" ht="19.149999999999999" customHeight="1">
      <c r="A1417" s="78"/>
      <c r="B1417" s="78"/>
      <c r="C1417" s="79"/>
      <c r="D1417" s="78"/>
      <c r="E1417" s="80"/>
      <c r="F1417" s="80"/>
      <c r="G1417" s="81"/>
      <c r="H1417" s="81"/>
      <c r="I1417" s="81"/>
      <c r="J1417" s="81"/>
      <c r="K1417" s="81"/>
      <c r="L1417" s="81"/>
      <c r="M1417" s="81"/>
    </row>
    <row r="1418" spans="1:13" ht="19.149999999999999" customHeight="1">
      <c r="A1418" s="78"/>
      <c r="B1418" s="78"/>
      <c r="C1418" s="79"/>
      <c r="D1418" s="78"/>
      <c r="E1418" s="80"/>
      <c r="F1418" s="80"/>
      <c r="G1418" s="81"/>
      <c r="H1418" s="81"/>
      <c r="I1418" s="81"/>
      <c r="J1418" s="81"/>
      <c r="K1418" s="81"/>
      <c r="L1418" s="81"/>
      <c r="M1418" s="81"/>
    </row>
  </sheetData>
  <mergeCells count="5">
    <mergeCell ref="M1:M2"/>
    <mergeCell ref="A1:A2"/>
    <mergeCell ref="B1:B2"/>
    <mergeCell ref="C1:C2"/>
    <mergeCell ref="D1:D2"/>
  </mergeCells>
  <phoneticPr fontId="1" type="noConversion"/>
  <printOptions horizontalCentered="1" verticalCentered="1"/>
  <pageMargins left="0.19685039370078741" right="0.19685039370078741" top="0.86614173228346458" bottom="0.39370078740157483" header="0.51181102362204722" footer="0.39370078740157483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11</vt:i4>
      </vt:variant>
    </vt:vector>
  </HeadingPairs>
  <TitlesOfParts>
    <vt:vector size="17" baseType="lpstr">
      <vt:lpstr>설계내역서-14m(방음터널)</vt:lpstr>
      <vt:lpstr>수량산출서-14m(방음터널)</vt:lpstr>
      <vt:lpstr>설계내역서-18.3m(방음터널)</vt:lpstr>
      <vt:lpstr>수량산출서-18.3m(방음터널)</vt:lpstr>
      <vt:lpstr>원가계산서</vt:lpstr>
      <vt:lpstr>내역서</vt:lpstr>
      <vt:lpstr>내역서!Print_Area</vt:lpstr>
      <vt:lpstr>'설계내역서-14m(방음터널)'!Print_Area</vt:lpstr>
      <vt:lpstr>'설계내역서-18.3m(방음터널)'!Print_Area</vt:lpstr>
      <vt:lpstr>'수량산출서-14m(방음터널)'!Print_Area</vt:lpstr>
      <vt:lpstr>'수량산출서-18.3m(방음터널)'!Print_Area</vt:lpstr>
      <vt:lpstr>원가계산서!Print_Area</vt:lpstr>
      <vt:lpstr>내역서!Print_Titles</vt:lpstr>
      <vt:lpstr>'설계내역서-14m(방음터널)'!Print_Titles</vt:lpstr>
      <vt:lpstr>'설계내역서-18.3m(방음터널)'!Print_Titles</vt:lpstr>
      <vt:lpstr>'수량산출서-14m(방음터널)'!Print_Titles</vt:lpstr>
      <vt:lpstr>'수량산출서-18.3m(방음터널)'!Print_Titles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pc09</dc:creator>
  <cp:lastModifiedBy>user</cp:lastModifiedBy>
  <cp:lastPrinted>2023-07-31T01:18:43Z</cp:lastPrinted>
  <dcterms:created xsi:type="dcterms:W3CDTF">2009-05-27T02:02:43Z</dcterms:created>
  <dcterms:modified xsi:type="dcterms:W3CDTF">2023-07-31T01:19:49Z</dcterms:modified>
</cp:coreProperties>
</file>